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210" windowHeight="11505" tabRatio="942" activeTab="1"/>
  </bookViews>
  <sheets>
    <sheet name="F.S. 2018 wg wniosków" sheetId="18" r:id="rId1"/>
    <sheet name="F.S. 2018 tabela" sheetId="3" r:id="rId2"/>
  </sheets>
  <externalReferences>
    <externalReference r:id="rId3"/>
    <externalReference r:id="rId4"/>
  </externalReferences>
  <definedNames>
    <definedName name="_1._zest_uchwał_">#REF!</definedName>
    <definedName name="_10._inwestycje">#REF!</definedName>
    <definedName name="_2._plan_doch_">#REF!</definedName>
    <definedName name="_3._plan_wydatków">#REF!</definedName>
    <definedName name="_4._zmiany_planu">#REF!</definedName>
    <definedName name="_5._zał_dochody">#REF!</definedName>
    <definedName name="_6._doch_robocze">#REF!</definedName>
    <definedName name="_7._zał_wyd_wyk">#REF!</definedName>
    <definedName name="_8._wyd_robocze">#REF!</definedName>
    <definedName name="_9._zad_zlec_">#REF!</definedName>
    <definedName name="_Fund_Ochr_Środow">#REF!</definedName>
    <definedName name="_płace">#REF!</definedName>
    <definedName name="_pod_leŚny">#REF!</definedName>
    <definedName name="_pod_od_nieruch">#REF!</definedName>
    <definedName name="_pod_rolny">#REF!</definedName>
    <definedName name="_pod_transp">#REF!</definedName>
    <definedName name="_przedszkola_zał">#REF!</definedName>
    <definedName name="_soł_robocz">#REF!</definedName>
    <definedName name="_sołectwa">#REF!</definedName>
    <definedName name="_szkoła_zał1">#REF!</definedName>
    <definedName name="_szkoły_zał">#REF!</definedName>
    <definedName name="_środek_specjalny">#REF!</definedName>
    <definedName name="bis">#REF!</definedName>
    <definedName name="inwest">#REF!</definedName>
    <definedName name="inwest1">#REF!</definedName>
    <definedName name="inwestopis">#REF!</definedName>
    <definedName name="Lista_dieta.przewodniczącego" localSheetId="0">'[1]Lista wypłat D'!#REF!</definedName>
    <definedName name="Lista_dieta.przewodniczącego">'[2]Lista wypłat D'!#REF!</definedName>
    <definedName name="_xlnm.Print_Area" localSheetId="1">'F.S. 2018 tabela'!$A$1:$R$52</definedName>
    <definedName name="oświata">#REF!</definedName>
    <definedName name="oświatawychowanie">#REF!</definedName>
  </definedNames>
  <calcPr calcId="125725" fullPrecision="0"/>
</workbook>
</file>

<file path=xl/calcChain.xml><?xml version="1.0" encoding="utf-8"?>
<calcChain xmlns="http://schemas.openxmlformats.org/spreadsheetml/2006/main">
  <c r="G47" i="3"/>
  <c r="G17"/>
  <c r="D52"/>
  <c r="E52"/>
  <c r="F52"/>
  <c r="I52"/>
  <c r="J52"/>
  <c r="K52"/>
  <c r="L52"/>
  <c r="M52"/>
  <c r="N52"/>
  <c r="O52"/>
  <c r="P52"/>
  <c r="Q52"/>
  <c r="C52"/>
  <c r="R43"/>
  <c r="R16"/>
  <c r="D14"/>
  <c r="E14"/>
  <c r="F14"/>
  <c r="H14"/>
  <c r="I14"/>
  <c r="J14"/>
  <c r="K14"/>
  <c r="L14"/>
  <c r="M14"/>
  <c r="N14"/>
  <c r="O14"/>
  <c r="P14"/>
  <c r="Q14"/>
  <c r="C14"/>
  <c r="G52" l="1"/>
  <c r="G14"/>
  <c r="R24"/>
  <c r="R23" s="1"/>
  <c r="D23"/>
  <c r="E23"/>
  <c r="F23"/>
  <c r="G23"/>
  <c r="H23"/>
  <c r="I23"/>
  <c r="J23"/>
  <c r="K23"/>
  <c r="L23"/>
  <c r="M23"/>
  <c r="N23"/>
  <c r="O23"/>
  <c r="P23"/>
  <c r="Q23"/>
  <c r="C23"/>
  <c r="O41"/>
  <c r="R15" l="1"/>
  <c r="R17"/>
  <c r="H31"/>
  <c r="H52" s="1"/>
  <c r="R14" l="1"/>
  <c r="M30"/>
  <c r="R10" l="1"/>
  <c r="R11"/>
  <c r="R29" l="1"/>
  <c r="R28" s="1"/>
  <c r="Q28"/>
  <c r="D28"/>
  <c r="E28"/>
  <c r="F28"/>
  <c r="G28"/>
  <c r="H28"/>
  <c r="I28"/>
  <c r="J28"/>
  <c r="K28"/>
  <c r="L28"/>
  <c r="M28"/>
  <c r="N28"/>
  <c r="O28"/>
  <c r="P28"/>
  <c r="C28"/>
  <c r="O13"/>
  <c r="P13"/>
  <c r="Q13"/>
  <c r="R13"/>
  <c r="D13"/>
  <c r="E13"/>
  <c r="F13"/>
  <c r="G13"/>
  <c r="H13"/>
  <c r="I13"/>
  <c r="J13"/>
  <c r="K13"/>
  <c r="L13"/>
  <c r="M13"/>
  <c r="N13"/>
  <c r="C13"/>
  <c r="D77" i="18" l="1"/>
  <c r="R47" i="3" l="1"/>
  <c r="R36"/>
  <c r="D113" i="18"/>
  <c r="D107"/>
  <c r="D100"/>
  <c r="D92"/>
  <c r="D85"/>
  <c r="D71"/>
  <c r="D56"/>
  <c r="D50"/>
  <c r="D43"/>
  <c r="D34"/>
  <c r="D29"/>
  <c r="D22"/>
  <c r="D16"/>
  <c r="D10"/>
  <c r="D116" l="1"/>
  <c r="R38" i="3" l="1"/>
  <c r="D37"/>
  <c r="E37"/>
  <c r="F37"/>
  <c r="G37"/>
  <c r="H37"/>
  <c r="I37"/>
  <c r="J37"/>
  <c r="K37"/>
  <c r="L37"/>
  <c r="M37"/>
  <c r="N37"/>
  <c r="O37"/>
  <c r="P37"/>
  <c r="Q37"/>
  <c r="C37"/>
  <c r="D48"/>
  <c r="E48"/>
  <c r="F48"/>
  <c r="G48"/>
  <c r="H48"/>
  <c r="I48"/>
  <c r="J48"/>
  <c r="K48"/>
  <c r="L48"/>
  <c r="M48"/>
  <c r="N48"/>
  <c r="O48"/>
  <c r="P48"/>
  <c r="Q48"/>
  <c r="C48"/>
  <c r="R37" l="1"/>
  <c r="D19"/>
  <c r="E19"/>
  <c r="F19"/>
  <c r="G19"/>
  <c r="H19"/>
  <c r="I19"/>
  <c r="J19"/>
  <c r="K19"/>
  <c r="L19"/>
  <c r="M19"/>
  <c r="N19"/>
  <c r="O19"/>
  <c r="P19"/>
  <c r="Q19"/>
  <c r="C19"/>
  <c r="R20"/>
  <c r="R26"/>
  <c r="R25" s="1"/>
  <c r="R22" s="1"/>
  <c r="D25"/>
  <c r="D22" s="1"/>
  <c r="E25"/>
  <c r="E22" s="1"/>
  <c r="F25"/>
  <c r="F22" s="1"/>
  <c r="G25"/>
  <c r="G22" s="1"/>
  <c r="H25"/>
  <c r="H22" s="1"/>
  <c r="I25"/>
  <c r="I22" s="1"/>
  <c r="J25"/>
  <c r="J22" s="1"/>
  <c r="K25"/>
  <c r="K22" s="1"/>
  <c r="L25"/>
  <c r="L22" s="1"/>
  <c r="M25"/>
  <c r="M22" s="1"/>
  <c r="N25"/>
  <c r="N22" s="1"/>
  <c r="O25"/>
  <c r="O22" s="1"/>
  <c r="P25"/>
  <c r="P22" s="1"/>
  <c r="Q25"/>
  <c r="Q22" s="1"/>
  <c r="C25"/>
  <c r="C22" s="1"/>
  <c r="R49" l="1"/>
  <c r="Q46"/>
  <c r="Q45" s="1"/>
  <c r="P46"/>
  <c r="P45" s="1"/>
  <c r="O46"/>
  <c r="N46"/>
  <c r="M46"/>
  <c r="M45" s="1"/>
  <c r="L46"/>
  <c r="L45" s="1"/>
  <c r="K46"/>
  <c r="J46"/>
  <c r="I46"/>
  <c r="I45" s="1"/>
  <c r="H46"/>
  <c r="H45" s="1"/>
  <c r="G46"/>
  <c r="F46"/>
  <c r="F45" s="1"/>
  <c r="E46"/>
  <c r="E45" s="1"/>
  <c r="D46"/>
  <c r="D45" s="1"/>
  <c r="C46"/>
  <c r="R44"/>
  <c r="R42"/>
  <c r="R41"/>
  <c r="R40"/>
  <c r="Q39"/>
  <c r="P39"/>
  <c r="O39"/>
  <c r="N39"/>
  <c r="M39"/>
  <c r="L39"/>
  <c r="K39"/>
  <c r="J39"/>
  <c r="I39"/>
  <c r="H39"/>
  <c r="G39"/>
  <c r="F39"/>
  <c r="E39"/>
  <c r="D39"/>
  <c r="C39"/>
  <c r="R35"/>
  <c r="R34"/>
  <c r="Q33"/>
  <c r="P33"/>
  <c r="O33"/>
  <c r="N33"/>
  <c r="M33"/>
  <c r="L33"/>
  <c r="K33"/>
  <c r="J33"/>
  <c r="I33"/>
  <c r="H33"/>
  <c r="G33"/>
  <c r="F33"/>
  <c r="E33"/>
  <c r="D33"/>
  <c r="C33"/>
  <c r="R31"/>
  <c r="R30" s="1"/>
  <c r="R27" s="1"/>
  <c r="Q30"/>
  <c r="Q27" s="1"/>
  <c r="P30"/>
  <c r="P27" s="1"/>
  <c r="O30"/>
  <c r="O27" s="1"/>
  <c r="N30"/>
  <c r="N27" s="1"/>
  <c r="M27"/>
  <c r="L30"/>
  <c r="L27" s="1"/>
  <c r="K30"/>
  <c r="K27" s="1"/>
  <c r="J30"/>
  <c r="J27" s="1"/>
  <c r="I30"/>
  <c r="I27" s="1"/>
  <c r="H30"/>
  <c r="H27" s="1"/>
  <c r="G30"/>
  <c r="G27" s="1"/>
  <c r="F30"/>
  <c r="F27" s="1"/>
  <c r="E30"/>
  <c r="E27" s="1"/>
  <c r="D30"/>
  <c r="D27" s="1"/>
  <c r="C30"/>
  <c r="C27" s="1"/>
  <c r="R21"/>
  <c r="R19" s="1"/>
  <c r="Q18"/>
  <c r="P18"/>
  <c r="M18"/>
  <c r="L18"/>
  <c r="I18"/>
  <c r="H18"/>
  <c r="E18"/>
  <c r="D18"/>
  <c r="O18"/>
  <c r="N18"/>
  <c r="K18"/>
  <c r="J18"/>
  <c r="G18"/>
  <c r="F18"/>
  <c r="C18"/>
  <c r="R12"/>
  <c r="R52" s="1"/>
  <c r="R9"/>
  <c r="Q8"/>
  <c r="Q7" s="1"/>
  <c r="P8"/>
  <c r="P7" s="1"/>
  <c r="O8"/>
  <c r="O7" s="1"/>
  <c r="N8"/>
  <c r="N7" s="1"/>
  <c r="M8"/>
  <c r="M7" s="1"/>
  <c r="L8"/>
  <c r="L7" s="1"/>
  <c r="K8"/>
  <c r="K7" s="1"/>
  <c r="J8"/>
  <c r="J7" s="1"/>
  <c r="I8"/>
  <c r="I7" s="1"/>
  <c r="H8"/>
  <c r="H7" s="1"/>
  <c r="G8"/>
  <c r="G7" s="1"/>
  <c r="F8"/>
  <c r="F7" s="1"/>
  <c r="E8"/>
  <c r="E7" s="1"/>
  <c r="D8"/>
  <c r="D7" s="1"/>
  <c r="C8"/>
  <c r="C7" s="1"/>
  <c r="L32" l="1"/>
  <c r="L50" s="1"/>
  <c r="L51" s="1"/>
  <c r="P32"/>
  <c r="P50" s="1"/>
  <c r="P51" s="1"/>
  <c r="Q32"/>
  <c r="Q50" s="1"/>
  <c r="Q51" s="1"/>
  <c r="M32"/>
  <c r="M50" s="1"/>
  <c r="M51" s="1"/>
  <c r="I32"/>
  <c r="I50" s="1"/>
  <c r="I51" s="1"/>
  <c r="D32"/>
  <c r="D50" s="1"/>
  <c r="D51" s="1"/>
  <c r="G32"/>
  <c r="K32"/>
  <c r="O32"/>
  <c r="J32"/>
  <c r="C32"/>
  <c r="H32"/>
  <c r="H50" s="1"/>
  <c r="H51" s="1"/>
  <c r="E32"/>
  <c r="E50" s="1"/>
  <c r="E51" s="1"/>
  <c r="N32"/>
  <c r="F32"/>
  <c r="F50" s="1"/>
  <c r="F51" s="1"/>
  <c r="C45"/>
  <c r="G45"/>
  <c r="O45"/>
  <c r="N45"/>
  <c r="J45"/>
  <c r="K45"/>
  <c r="R48"/>
  <c r="R46"/>
  <c r="R39"/>
  <c r="R33"/>
  <c r="R18"/>
  <c r="R7"/>
  <c r="R8"/>
  <c r="N50" l="1"/>
  <c r="N51" s="1"/>
  <c r="C50"/>
  <c r="C51" s="1"/>
  <c r="G50"/>
  <c r="G51" s="1"/>
  <c r="O50"/>
  <c r="O51" s="1"/>
  <c r="J50"/>
  <c r="J51" s="1"/>
  <c r="K50"/>
  <c r="K51" s="1"/>
  <c r="R32"/>
  <c r="R45"/>
  <c r="R50" l="1"/>
  <c r="R51" s="1"/>
</calcChain>
</file>

<file path=xl/sharedStrings.xml><?xml version="1.0" encoding="utf-8"?>
<sst xmlns="http://schemas.openxmlformats.org/spreadsheetml/2006/main" count="194" uniqueCount="143">
  <si>
    <t>Wydatki majątkowe</t>
  </si>
  <si>
    <t>Wydatki bieżące</t>
  </si>
  <si>
    <t>z tego:</t>
  </si>
  <si>
    <t>Wydatki</t>
  </si>
  <si>
    <t>Ogółem</t>
  </si>
  <si>
    <t>§ 4210-zakup materiałów i wyposaż.</t>
  </si>
  <si>
    <t>r. 92605</t>
  </si>
  <si>
    <t>§ 6050-wydatki inwestycyjne</t>
  </si>
  <si>
    <t>§ 4270-zakup usług remontowych</t>
  </si>
  <si>
    <t>Obiekty sportowe</t>
  </si>
  <si>
    <t>r. 92601</t>
  </si>
  <si>
    <t>Dział 926</t>
  </si>
  <si>
    <t>§ 4300-zakup usług pozostałych</t>
  </si>
  <si>
    <t>Pozostała działalność</t>
  </si>
  <si>
    <t>r.92195</t>
  </si>
  <si>
    <t>§ 4210-zakup materiałów i wypos.</t>
  </si>
  <si>
    <t>Domy i ośr.kult.świetlice i kluby</t>
  </si>
  <si>
    <t>Kultura i ochrona dziedzictwa narodowego</t>
  </si>
  <si>
    <t>Dział 921</t>
  </si>
  <si>
    <t>Gospodarkas komunal. i ochr. środowiska</t>
  </si>
  <si>
    <t>Dział 900</t>
  </si>
  <si>
    <t>Ochotnicze straże pożarne</t>
  </si>
  <si>
    <t>r. 75412</t>
  </si>
  <si>
    <t>Bezp.publ.i ochrona przeciwp.</t>
  </si>
  <si>
    <t>Dział 754</t>
  </si>
  <si>
    <t>Drogi publiczne gminne</t>
  </si>
  <si>
    <t>r. 60016</t>
  </si>
  <si>
    <t>Transport</t>
  </si>
  <si>
    <t>Dział 600</t>
  </si>
  <si>
    <t>żkowo</t>
  </si>
  <si>
    <t>ce</t>
  </si>
  <si>
    <t>sko</t>
  </si>
  <si>
    <t>wo</t>
  </si>
  <si>
    <t>na</t>
  </si>
  <si>
    <t>wice</t>
  </si>
  <si>
    <t>micko</t>
  </si>
  <si>
    <t>nowo</t>
  </si>
  <si>
    <t>wiec</t>
  </si>
  <si>
    <t>ko</t>
  </si>
  <si>
    <t>Duch.</t>
  </si>
  <si>
    <t>bice</t>
  </si>
  <si>
    <t xml:space="preserve">Razem </t>
  </si>
  <si>
    <t>Żakowo</t>
  </si>
  <si>
    <t>Wycią-</t>
  </si>
  <si>
    <t>Wilkowi-</t>
  </si>
  <si>
    <t>Targowi-</t>
  </si>
  <si>
    <t>Suleje-</t>
  </si>
  <si>
    <t>Smyczy-</t>
  </si>
  <si>
    <t>Rato-</t>
  </si>
  <si>
    <t>Rado-</t>
  </si>
  <si>
    <t>Mórko-</t>
  </si>
  <si>
    <t>Lipno</t>
  </si>
  <si>
    <t>Koro-</t>
  </si>
  <si>
    <t>Klonó-</t>
  </si>
  <si>
    <t>Gronów-</t>
  </si>
  <si>
    <t>Górka</t>
  </si>
  <si>
    <t>Goniem-</t>
  </si>
  <si>
    <t>Klasyfikacja budżetowa</t>
  </si>
  <si>
    <t>§ 4170-wynagrodzenia bezosobowe</t>
  </si>
  <si>
    <t>r. 92109</t>
  </si>
  <si>
    <t>§ 4430-różne opłaty i składki</t>
  </si>
  <si>
    <t>Sołectwo</t>
  </si>
  <si>
    <t>Nazwa przedsięwzięcia</t>
  </si>
  <si>
    <t>Kwota</t>
  </si>
  <si>
    <t>Goniembice</t>
  </si>
  <si>
    <t>Razem</t>
  </si>
  <si>
    <t>Górka Duchowna</t>
  </si>
  <si>
    <t>Gronówko</t>
  </si>
  <si>
    <t>Klonówiec</t>
  </si>
  <si>
    <t>Koronowo</t>
  </si>
  <si>
    <t>Mórkowo</t>
  </si>
  <si>
    <t>Radomicko</t>
  </si>
  <si>
    <t>Ratowice</t>
  </si>
  <si>
    <t>Smyczyna</t>
  </si>
  <si>
    <t>Sulejewo</t>
  </si>
  <si>
    <t>Targowisko</t>
  </si>
  <si>
    <t>Wilkowice</t>
  </si>
  <si>
    <t>Wyciążkowo</t>
  </si>
  <si>
    <t>Dział 801</t>
  </si>
  <si>
    <t>Oświata i wychowanie</t>
  </si>
  <si>
    <t>r. 90015</t>
  </si>
  <si>
    <t>Oświetlenie ulic, placów i dróg</t>
  </si>
  <si>
    <t>r.92120</t>
  </si>
  <si>
    <t>Ochrona zabytków i opieka nad zabytkami</t>
  </si>
  <si>
    <t>Razem kwota przedsięwzięć wg wniosków sołectw</t>
  </si>
  <si>
    <t>Zadania w zakresie kultury fizycznej</t>
  </si>
  <si>
    <t>Kultura fizyczna</t>
  </si>
  <si>
    <t>Dział 750</t>
  </si>
  <si>
    <t>Administracja publiczna</t>
  </si>
  <si>
    <t>r. 75095</t>
  </si>
  <si>
    <t>§ 6580-wydatki inwest. dot. obiek. zabyt.</t>
  </si>
  <si>
    <t>r. 80101</t>
  </si>
  <si>
    <t>r. 90004</t>
  </si>
  <si>
    <t>Utrzymanie zieleni w miastach i gminach</t>
  </si>
  <si>
    <t>Imprezy kulturalno-sportowe</t>
  </si>
  <si>
    <t>Materiały na drogi</t>
  </si>
  <si>
    <t>Modernizacja świetlicy - ogrzewanie gazowe</t>
  </si>
  <si>
    <t>Załozenie progu zwalniającego na drodze</t>
  </si>
  <si>
    <t>Zakup kosiarki spalinowej i jej utrzymanie</t>
  </si>
  <si>
    <t>Naprawa przystanku autobusowego - wiaty</t>
  </si>
  <si>
    <t>Ogrodzenie terenu przy świetlicy, jego utrzymanie oraz bieące utrzymanie świetlicy</t>
  </si>
  <si>
    <t>Zakup materiałów na drogi</t>
  </si>
  <si>
    <t>Modernizacja świetlicy - wymiana podłogi</t>
  </si>
  <si>
    <t>Organizacja imprez kulturalno-sportowych</t>
  </si>
  <si>
    <t>Budowa oświetlenia ulicznego na Osiedlu Gronowym</t>
  </si>
  <si>
    <t>Budowa siłowni zewnętrznej na placu zabaw</t>
  </si>
  <si>
    <t>Remont motopompy, zakup umundurowania, wyposażenie do OSP Targowisko</t>
  </si>
  <si>
    <t>Modernizacja świetlicy - sanitariaty oraz bieżące utrzymanie świetlicy</t>
  </si>
  <si>
    <t>Budowa kompleksu sportowo-rekreacyjnego</t>
  </si>
  <si>
    <t>Bieżące utrzymanie sali wiejskiej i terenów rekreacyjnych</t>
  </si>
  <si>
    <t>Bieżące utrzymanie świetlicy</t>
  </si>
  <si>
    <t>Budowa chodnika</t>
  </si>
  <si>
    <t>Zakup materiału na utwardzenie i remonty dróg</t>
  </si>
  <si>
    <t>Modernizacja budynku gospodarczego</t>
  </si>
  <si>
    <t>Budowa oświetlenia ulicznego ul. Jagienki - 2 lampy</t>
  </si>
  <si>
    <t>Budowa oświetlenia ulicznego ul. Jackowskiego - 1 lampa</t>
  </si>
  <si>
    <t>Zagospodarowanie terenu kompleksu rekreacyjno-sportowego na Osiedlu przy ul. Leszczyńskiej</t>
  </si>
  <si>
    <t>Wymiana tablicy informacyjnej przy ul. Królowej Jadwigi</t>
  </si>
  <si>
    <t>Bieżące utrzymanie salki OSP w Lipnie</t>
  </si>
  <si>
    <t>Oświetlenie uliczne</t>
  </si>
  <si>
    <t>Doposażenie swietlicy i bieżące utrzymanie</t>
  </si>
  <si>
    <t>Modernizacja świetlicy wiejskiej w Mórkowie</t>
  </si>
  <si>
    <t>Bieżące utrzymanie świetlicy i terenu wokół</t>
  </si>
  <si>
    <t>Doposażenei świetlicy i terenu wokół oraz ich utrzymanie</t>
  </si>
  <si>
    <t>Zakup wyposażenia dla oSP</t>
  </si>
  <si>
    <t>Zakup sprzętu sportowego</t>
  </si>
  <si>
    <t>Doposażenie świetlicy, zagospodarowanie terenu wokół oraz ich utrzymanie</t>
  </si>
  <si>
    <t>Doposażenie przedszkola w Górce Duchownej</t>
  </si>
  <si>
    <t>r. 80104</t>
  </si>
  <si>
    <t>Przedszkola</t>
  </si>
  <si>
    <t>Modernizacja kuchni w Domu Strażaka</t>
  </si>
  <si>
    <t>Rewitalizacja Gródka Stożkowego w Wilkowicach</t>
  </si>
  <si>
    <t>Doposażenie Regionalnej Izby Kultury i Tradycji Wiejskiej w Wilkowicach</t>
  </si>
  <si>
    <t>Zakup tablicy interaktywnej dla Szkoły Podstawowejw Wilkowicach</t>
  </si>
  <si>
    <t>Szkoły Podstawowe</t>
  </si>
  <si>
    <t>§ 4240-zakup pom. nauk., dydakt., i ksiażek</t>
  </si>
  <si>
    <t>Zagospodarowanie przestrzeni publicznej - renowacja pomnika i uporządkowanie terenu wokół</t>
  </si>
  <si>
    <t>Remont remizy OSP Mórkowo</t>
  </si>
  <si>
    <t>Zagospodarowanie terenu wokół świetlicy - plac zabaw</t>
  </si>
  <si>
    <t>Planowane przedsięwzięcia w ramach Funduszu Sołeckiego na 2018 rok</t>
  </si>
  <si>
    <t>Organizacja imprez kulturalno-sportowo-rekreacyjnych</t>
  </si>
  <si>
    <t>Załącznik nr 10 do Uchwały Rady Gminy Lipno nr LII/308/2017 z dnia 28.12.2017 r.</t>
  </si>
  <si>
    <t>Podział Funduszu Sołeckiego Gminy Lipno do budżetu na rok 2018</t>
  </si>
</sst>
</file>

<file path=xl/styles.xml><?xml version="1.0" encoding="utf-8"?>
<styleSheet xmlns="http://schemas.openxmlformats.org/spreadsheetml/2006/main">
  <fonts count="30"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charset val="238"/>
    </font>
    <font>
      <i/>
      <sz val="7"/>
      <name val="Arial CE"/>
      <charset val="238"/>
    </font>
    <font>
      <sz val="7"/>
      <name val="Arial CE"/>
      <charset val="238"/>
    </font>
    <font>
      <sz val="7"/>
      <color rgb="FFFF0000"/>
      <name val="Arial CE"/>
      <charset val="238"/>
    </font>
    <font>
      <sz val="7"/>
      <name val="Arial CE"/>
      <family val="2"/>
      <charset val="238"/>
    </font>
    <font>
      <b/>
      <u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rgb="FFC00000"/>
      <name val="Arial"/>
      <family val="2"/>
      <charset val="238"/>
    </font>
    <font>
      <b/>
      <i/>
      <sz val="7"/>
      <name val="Arial CE"/>
      <charset val="238"/>
    </font>
    <font>
      <sz val="7"/>
      <color rgb="FFFF0000"/>
      <name val="Arial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3" fillId="0" borderId="0"/>
  </cellStyleXfs>
  <cellXfs count="198">
    <xf numFmtId="0" fontId="0" fillId="0" borderId="0" xfId="0"/>
    <xf numFmtId="0" fontId="3" fillId="0" borderId="0" xfId="1" applyFont="1" applyFill="1"/>
    <xf numFmtId="0" fontId="2" fillId="0" borderId="0" xfId="1" applyFill="1"/>
    <xf numFmtId="0" fontId="3" fillId="0" borderId="0" xfId="1" applyFont="1" applyFill="1" applyAlignment="1">
      <alignment horizontal="right"/>
    </xf>
    <xf numFmtId="0" fontId="4" fillId="0" borderId="0" xfId="1" applyFont="1" applyFill="1"/>
    <xf numFmtId="3" fontId="3" fillId="0" borderId="0" xfId="1" applyNumberFormat="1" applyFont="1" applyFill="1"/>
    <xf numFmtId="0" fontId="7" fillId="0" borderId="0" xfId="1" applyFont="1" applyFill="1"/>
    <xf numFmtId="3" fontId="7" fillId="0" borderId="0" xfId="1" applyNumberFormat="1" applyFont="1" applyFill="1" applyBorder="1"/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5" fillId="0" borderId="0" xfId="1" applyFont="1" applyFill="1" applyAlignment="1">
      <alignment horizontal="right"/>
    </xf>
    <xf numFmtId="0" fontId="8" fillId="0" borderId="4" xfId="1" applyFont="1" applyFill="1" applyBorder="1"/>
    <xf numFmtId="0" fontId="8" fillId="0" borderId="26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25" xfId="1" applyFont="1" applyFill="1" applyBorder="1"/>
    <xf numFmtId="0" fontId="8" fillId="0" borderId="24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right"/>
    </xf>
    <xf numFmtId="0" fontId="8" fillId="0" borderId="21" xfId="1" applyFont="1" applyFill="1" applyBorder="1"/>
    <xf numFmtId="0" fontId="8" fillId="0" borderId="3" xfId="1" applyFont="1" applyFill="1" applyBorder="1"/>
    <xf numFmtId="0" fontId="8" fillId="0" borderId="23" xfId="1" applyFont="1" applyFill="1" applyBorder="1"/>
    <xf numFmtId="0" fontId="8" fillId="0" borderId="3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right"/>
    </xf>
    <xf numFmtId="0" fontId="8" fillId="0" borderId="1" xfId="1" applyFont="1" applyFill="1" applyBorder="1"/>
    <xf numFmtId="4" fontId="8" fillId="0" borderId="2" xfId="1" applyNumberFormat="1" applyFont="1" applyFill="1" applyBorder="1" applyAlignment="1"/>
    <xf numFmtId="4" fontId="8" fillId="0" borderId="1" xfId="1" applyNumberFormat="1" applyFont="1" applyFill="1" applyBorder="1" applyAlignment="1"/>
    <xf numFmtId="4" fontId="8" fillId="0" borderId="14" xfId="1" applyNumberFormat="1" applyFont="1" applyFill="1" applyBorder="1" applyAlignment="1"/>
    <xf numFmtId="4" fontId="8" fillId="0" borderId="5" xfId="1" applyNumberFormat="1" applyFont="1" applyFill="1" applyBorder="1" applyAlignment="1"/>
    <xf numFmtId="0" fontId="9" fillId="0" borderId="13" xfId="1" applyFont="1" applyFill="1" applyBorder="1"/>
    <xf numFmtId="4" fontId="9" fillId="0" borderId="10" xfId="1" applyNumberFormat="1" applyFont="1" applyFill="1" applyBorder="1" applyAlignment="1"/>
    <xf numFmtId="4" fontId="9" fillId="0" borderId="13" xfId="1" applyNumberFormat="1" applyFont="1" applyFill="1" applyBorder="1" applyAlignment="1"/>
    <xf numFmtId="4" fontId="9" fillId="0" borderId="9" xfId="1" applyNumberFormat="1" applyFont="1" applyFill="1" applyBorder="1" applyAlignment="1"/>
    <xf numFmtId="4" fontId="9" fillId="0" borderId="12" xfId="1" applyNumberFormat="1" applyFont="1" applyFill="1" applyBorder="1" applyAlignment="1"/>
    <xf numFmtId="4" fontId="9" fillId="0" borderId="11" xfId="1" applyNumberFormat="1" applyFont="1" applyFill="1" applyBorder="1" applyAlignment="1"/>
    <xf numFmtId="0" fontId="10" fillId="0" borderId="6" xfId="1" applyFont="1" applyFill="1" applyBorder="1"/>
    <xf numFmtId="0" fontId="8" fillId="0" borderId="5" xfId="1" applyFont="1" applyFill="1" applyBorder="1" applyAlignment="1"/>
    <xf numFmtId="4" fontId="9" fillId="0" borderId="19" xfId="1" applyNumberFormat="1" applyFont="1" applyFill="1" applyBorder="1" applyAlignment="1"/>
    <xf numFmtId="0" fontId="10" fillId="0" borderId="8" xfId="1" applyFont="1" applyFill="1" applyBorder="1" applyAlignment="1"/>
    <xf numFmtId="4" fontId="11" fillId="0" borderId="6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8" xfId="1" applyNumberFormat="1" applyFont="1" applyFill="1" applyBorder="1" applyAlignment="1"/>
    <xf numFmtId="4" fontId="10" fillId="0" borderId="6" xfId="1" applyNumberFormat="1" applyFont="1" applyFill="1" applyBorder="1" applyAlignment="1"/>
    <xf numFmtId="4" fontId="11" fillId="0" borderId="7" xfId="1" applyNumberFormat="1" applyFont="1" applyFill="1" applyBorder="1" applyAlignment="1"/>
    <xf numFmtId="4" fontId="9" fillId="0" borderId="17" xfId="1" applyNumberFormat="1" applyFont="1" applyFill="1" applyBorder="1" applyAlignment="1"/>
    <xf numFmtId="4" fontId="9" fillId="0" borderId="15" xfId="1" applyNumberFormat="1" applyFont="1" applyFill="1" applyBorder="1" applyAlignment="1"/>
    <xf numFmtId="0" fontId="10" fillId="0" borderId="11" xfId="1" applyFont="1" applyFill="1" applyBorder="1" applyAlignment="1"/>
    <xf numFmtId="4" fontId="11" fillId="0" borderId="10" xfId="1" applyNumberFormat="1" applyFont="1" applyFill="1" applyBorder="1" applyAlignment="1"/>
    <xf numFmtId="4" fontId="11" fillId="0" borderId="9" xfId="1" applyNumberFormat="1" applyFont="1" applyFill="1" applyBorder="1" applyAlignment="1"/>
    <xf numFmtId="4" fontId="11" fillId="0" borderId="12" xfId="1" applyNumberFormat="1" applyFont="1" applyFill="1" applyBorder="1" applyAlignment="1"/>
    <xf numFmtId="4" fontId="11" fillId="0" borderId="11" xfId="1" applyNumberFormat="1" applyFont="1" applyFill="1" applyBorder="1" applyAlignment="1"/>
    <xf numFmtId="4" fontId="10" fillId="0" borderId="9" xfId="1" applyNumberFormat="1" applyFont="1" applyFill="1" applyBorder="1" applyAlignment="1"/>
    <xf numFmtId="0" fontId="9" fillId="0" borderId="9" xfId="1" applyFont="1" applyFill="1" applyBorder="1"/>
    <xf numFmtId="0" fontId="8" fillId="0" borderId="5" xfId="1" applyFont="1" applyFill="1" applyBorder="1"/>
    <xf numFmtId="0" fontId="8" fillId="0" borderId="1" xfId="1" applyFont="1" applyFill="1" applyBorder="1" applyAlignment="1"/>
    <xf numFmtId="4" fontId="8" fillId="0" borderId="2" xfId="1" applyNumberFormat="1" applyFont="1" applyFill="1" applyBorder="1"/>
    <xf numFmtId="0" fontId="2" fillId="0" borderId="0" xfId="1" applyFont="1" applyFill="1"/>
    <xf numFmtId="0" fontId="5" fillId="0" borderId="0" xfId="1" applyFont="1" applyFill="1"/>
    <xf numFmtId="0" fontId="10" fillId="0" borderId="27" xfId="1" applyFont="1" applyFill="1" applyBorder="1"/>
    <xf numFmtId="4" fontId="10" fillId="0" borderId="28" xfId="1" applyNumberFormat="1" applyFont="1" applyFill="1" applyBorder="1" applyAlignment="1"/>
    <xf numFmtId="4" fontId="10" fillId="0" borderId="27" xfId="1" applyNumberFormat="1" applyFont="1" applyFill="1" applyBorder="1" applyAlignment="1"/>
    <xf numFmtId="4" fontId="11" fillId="0" borderId="27" xfId="1" applyNumberFormat="1" applyFont="1" applyFill="1" applyBorder="1" applyAlignment="1"/>
    <xf numFmtId="4" fontId="11" fillId="0" borderId="29" xfId="1" applyNumberFormat="1" applyFont="1" applyFill="1" applyBorder="1" applyAlignment="1"/>
    <xf numFmtId="4" fontId="11" fillId="0" borderId="30" xfId="1" applyNumberFormat="1" applyFont="1" applyFill="1" applyBorder="1" applyAlignment="1"/>
    <xf numFmtId="0" fontId="10" fillId="0" borderId="31" xfId="1" applyFont="1" applyFill="1" applyBorder="1"/>
    <xf numFmtId="4" fontId="11" fillId="0" borderId="31" xfId="1" applyNumberFormat="1" applyFont="1" applyFill="1" applyBorder="1" applyAlignment="1"/>
    <xf numFmtId="4" fontId="11" fillId="0" borderId="33" xfId="1" applyNumberFormat="1" applyFont="1" applyFill="1" applyBorder="1" applyAlignment="1"/>
    <xf numFmtId="4" fontId="11" fillId="0" borderId="34" xfId="1" applyNumberFormat="1" applyFont="1" applyFill="1" applyBorder="1" applyAlignment="1"/>
    <xf numFmtId="4" fontId="10" fillId="0" borderId="31" xfId="1" applyNumberFormat="1" applyFont="1" applyFill="1" applyBorder="1" applyAlignment="1"/>
    <xf numFmtId="0" fontId="10" fillId="0" borderId="35" xfId="1" applyFont="1" applyFill="1" applyBorder="1"/>
    <xf numFmtId="4" fontId="11" fillId="0" borderId="36" xfId="1" applyNumberFormat="1" applyFont="1" applyFill="1" applyBorder="1" applyAlignment="1"/>
    <xf numFmtId="4" fontId="11" fillId="0" borderId="35" xfId="1" applyNumberFormat="1" applyFont="1" applyFill="1" applyBorder="1" applyAlignment="1"/>
    <xf numFmtId="4" fontId="11" fillId="0" borderId="37" xfId="1" applyNumberFormat="1" applyFont="1" applyFill="1" applyBorder="1" applyAlignment="1"/>
    <xf numFmtId="4" fontId="11" fillId="0" borderId="38" xfId="1" applyNumberFormat="1" applyFont="1" applyFill="1" applyBorder="1" applyAlignment="1"/>
    <xf numFmtId="4" fontId="10" fillId="0" borderId="35" xfId="1" applyNumberFormat="1" applyFont="1" applyFill="1" applyBorder="1" applyAlignment="1"/>
    <xf numFmtId="4" fontId="11" fillId="0" borderId="28" xfId="1" applyNumberFormat="1" applyFont="1" applyFill="1" applyBorder="1" applyAlignment="1"/>
    <xf numFmtId="4" fontId="11" fillId="0" borderId="32" xfId="1" applyNumberFormat="1" applyFont="1" applyFill="1" applyBorder="1" applyAlignment="1"/>
    <xf numFmtId="4" fontId="12" fillId="0" borderId="0" xfId="1" applyNumberFormat="1" applyFont="1" applyFill="1"/>
    <xf numFmtId="0" fontId="12" fillId="0" borderId="0" xfId="1" applyFont="1" applyFill="1"/>
    <xf numFmtId="0" fontId="10" fillId="0" borderId="40" xfId="1" applyFont="1" applyFill="1" applyBorder="1"/>
    <xf numFmtId="4" fontId="11" fillId="0" borderId="41" xfId="1" applyNumberFormat="1" applyFont="1" applyFill="1" applyBorder="1" applyAlignment="1"/>
    <xf numFmtId="4" fontId="11" fillId="0" borderId="40" xfId="1" applyNumberFormat="1" applyFont="1" applyFill="1" applyBorder="1" applyAlignment="1"/>
    <xf numFmtId="4" fontId="11" fillId="0" borderId="42" xfId="1" applyNumberFormat="1" applyFont="1" applyFill="1" applyBorder="1" applyAlignment="1"/>
    <xf numFmtId="4" fontId="11" fillId="0" borderId="43" xfId="1" applyNumberFormat="1" applyFont="1" applyFill="1" applyBorder="1" applyAlignment="1"/>
    <xf numFmtId="0" fontId="13" fillId="0" borderId="0" xfId="2" applyFont="1"/>
    <xf numFmtId="0" fontId="14" fillId="0" borderId="0" xfId="2" applyFont="1"/>
    <xf numFmtId="0" fontId="15" fillId="0" borderId="0" xfId="2" applyFont="1"/>
    <xf numFmtId="0" fontId="16" fillId="0" borderId="44" xfId="2" applyFont="1" applyBorder="1"/>
    <xf numFmtId="0" fontId="16" fillId="0" borderId="45" xfId="2" applyFont="1" applyBorder="1"/>
    <xf numFmtId="0" fontId="16" fillId="0" borderId="45" xfId="2" applyFont="1" applyBorder="1" applyAlignment="1">
      <alignment horizontal="center"/>
    </xf>
    <xf numFmtId="0" fontId="16" fillId="0" borderId="0" xfId="2" applyFont="1"/>
    <xf numFmtId="0" fontId="16" fillId="0" borderId="18" xfId="2" applyFont="1" applyBorder="1"/>
    <xf numFmtId="0" fontId="16" fillId="0" borderId="0" xfId="2" applyFont="1" applyBorder="1"/>
    <xf numFmtId="0" fontId="15" fillId="0" borderId="47" xfId="2" applyFont="1" applyBorder="1" applyAlignment="1"/>
    <xf numFmtId="4" fontId="15" fillId="0" borderId="47" xfId="2" applyNumberFormat="1" applyFont="1" applyBorder="1"/>
    <xf numFmtId="4" fontId="15" fillId="0" borderId="49" xfId="2" applyNumberFormat="1" applyFont="1" applyBorder="1"/>
    <xf numFmtId="0" fontId="15" fillId="0" borderId="50" xfId="2" applyFont="1" applyBorder="1" applyAlignment="1">
      <alignment wrapText="1"/>
    </xf>
    <xf numFmtId="4" fontId="15" fillId="0" borderId="50" xfId="2" applyNumberFormat="1" applyFont="1" applyBorder="1"/>
    <xf numFmtId="0" fontId="15" fillId="0" borderId="51" xfId="2" applyFont="1" applyBorder="1" applyAlignment="1">
      <alignment wrapText="1"/>
    </xf>
    <xf numFmtId="4" fontId="15" fillId="0" borderId="52" xfId="2" applyNumberFormat="1" applyFont="1" applyBorder="1"/>
    <xf numFmtId="0" fontId="16" fillId="0" borderId="45" xfId="2" applyFont="1" applyBorder="1" applyAlignment="1"/>
    <xf numFmtId="4" fontId="16" fillId="0" borderId="45" xfId="2" applyNumberFormat="1" applyFont="1" applyBorder="1"/>
    <xf numFmtId="0" fontId="15" fillId="0" borderId="47" xfId="2" applyFont="1" applyBorder="1" applyAlignment="1">
      <alignment wrapText="1"/>
    </xf>
    <xf numFmtId="0" fontId="15" fillId="0" borderId="49" xfId="2" applyFont="1" applyBorder="1" applyAlignment="1">
      <alignment wrapText="1"/>
    </xf>
    <xf numFmtId="0" fontId="15" fillId="0" borderId="52" xfId="2" applyFont="1" applyBorder="1" applyAlignment="1">
      <alignment wrapText="1"/>
    </xf>
    <xf numFmtId="4" fontId="17" fillId="0" borderId="52" xfId="2" applyNumberFormat="1" applyFont="1" applyBorder="1"/>
    <xf numFmtId="4" fontId="18" fillId="0" borderId="45" xfId="2" applyNumberFormat="1" applyFont="1" applyBorder="1"/>
    <xf numFmtId="0" fontId="19" fillId="0" borderId="0" xfId="2" applyFont="1"/>
    <xf numFmtId="4" fontId="17" fillId="0" borderId="47" xfId="2" applyNumberFormat="1" applyFont="1" applyBorder="1"/>
    <xf numFmtId="0" fontId="15" fillId="0" borderId="52" xfId="2" applyFont="1" applyBorder="1" applyAlignment="1"/>
    <xf numFmtId="4" fontId="17" fillId="0" borderId="50" xfId="2" applyNumberFormat="1" applyFont="1" applyBorder="1"/>
    <xf numFmtId="0" fontId="15" fillId="0" borderId="51" xfId="2" applyFont="1" applyBorder="1" applyAlignment="1"/>
    <xf numFmtId="4" fontId="17" fillId="0" borderId="51" xfId="2" applyNumberFormat="1" applyFont="1" applyBorder="1"/>
    <xf numFmtId="0" fontId="15" fillId="0" borderId="54" xfId="2" applyFont="1" applyBorder="1" applyAlignment="1"/>
    <xf numFmtId="0" fontId="15" fillId="0" borderId="55" xfId="2" applyFont="1" applyBorder="1" applyAlignment="1">
      <alignment wrapText="1"/>
    </xf>
    <xf numFmtId="0" fontId="15" fillId="0" borderId="56" xfId="2" applyFont="1" applyBorder="1" applyAlignment="1">
      <alignment wrapText="1"/>
    </xf>
    <xf numFmtId="0" fontId="16" fillId="0" borderId="44" xfId="2" applyFont="1" applyBorder="1" applyAlignment="1"/>
    <xf numFmtId="0" fontId="15" fillId="0" borderId="54" xfId="2" applyFont="1" applyBorder="1" applyAlignment="1">
      <alignment wrapText="1"/>
    </xf>
    <xf numFmtId="4" fontId="17" fillId="0" borderId="49" xfId="2" applyNumberFormat="1" applyFont="1" applyBorder="1"/>
    <xf numFmtId="0" fontId="15" fillId="0" borderId="57" xfId="2" applyFont="1" applyBorder="1" applyAlignment="1"/>
    <xf numFmtId="0" fontId="21" fillId="0" borderId="0" xfId="2" applyFont="1" applyBorder="1" applyAlignment="1">
      <alignment vertical="top" wrapText="1"/>
    </xf>
    <xf numFmtId="0" fontId="16" fillId="0" borderId="0" xfId="2" applyFont="1" applyBorder="1" applyAlignment="1"/>
    <xf numFmtId="4" fontId="18" fillId="0" borderId="0" xfId="2" applyNumberFormat="1" applyFont="1" applyBorder="1"/>
    <xf numFmtId="0" fontId="18" fillId="0" borderId="45" xfId="2" applyFont="1" applyBorder="1" applyAlignment="1">
      <alignment horizontal="center"/>
    </xf>
    <xf numFmtId="0" fontId="14" fillId="0" borderId="0" xfId="2" applyFont="1" applyBorder="1"/>
    <xf numFmtId="0" fontId="19" fillId="0" borderId="0" xfId="2" applyFont="1" applyBorder="1"/>
    <xf numFmtId="0" fontId="18" fillId="0" borderId="0" xfId="2" applyFont="1" applyBorder="1" applyAlignment="1">
      <alignment horizontal="center"/>
    </xf>
    <xf numFmtId="0" fontId="15" fillId="0" borderId="50" xfId="2" applyFont="1" applyBorder="1" applyAlignment="1"/>
    <xf numFmtId="0" fontId="15" fillId="0" borderId="29" xfId="2" applyFont="1" applyBorder="1" applyAlignment="1"/>
    <xf numFmtId="0" fontId="15" fillId="0" borderId="33" xfId="2" applyFont="1" applyBorder="1" applyAlignment="1">
      <alignment wrapText="1"/>
    </xf>
    <xf numFmtId="0" fontId="16" fillId="0" borderId="12" xfId="2" applyFont="1" applyBorder="1" applyAlignment="1"/>
    <xf numFmtId="0" fontId="16" fillId="0" borderId="45" xfId="2" applyFont="1" applyBorder="1" applyAlignment="1">
      <alignment vertical="top"/>
    </xf>
    <xf numFmtId="0" fontId="22" fillId="0" borderId="0" xfId="2" applyFont="1"/>
    <xf numFmtId="4" fontId="10" fillId="0" borderId="32" xfId="1" applyNumberFormat="1" applyFont="1" applyFill="1" applyBorder="1" applyAlignment="1"/>
    <xf numFmtId="0" fontId="10" fillId="0" borderId="3" xfId="1" applyFont="1" applyFill="1" applyBorder="1" applyAlignment="1"/>
    <xf numFmtId="0" fontId="10" fillId="0" borderId="58" xfId="1" applyFont="1" applyFill="1" applyBorder="1" applyAlignment="1"/>
    <xf numFmtId="4" fontId="11" fillId="0" borderId="17" xfId="1" applyNumberFormat="1" applyFont="1" applyFill="1" applyBorder="1" applyAlignment="1"/>
    <xf numFmtId="4" fontId="11" fillId="0" borderId="15" xfId="1" applyNumberFormat="1" applyFont="1" applyFill="1" applyBorder="1" applyAlignment="1"/>
    <xf numFmtId="4" fontId="11" fillId="0" borderId="18" xfId="1" applyNumberFormat="1" applyFont="1" applyFill="1" applyBorder="1" applyAlignment="1"/>
    <xf numFmtId="4" fontId="11" fillId="0" borderId="16" xfId="1" applyNumberFormat="1" applyFont="1" applyFill="1" applyBorder="1" applyAlignment="1"/>
    <xf numFmtId="4" fontId="24" fillId="0" borderId="0" xfId="2" applyNumberFormat="1" applyFont="1"/>
    <xf numFmtId="4" fontId="15" fillId="0" borderId="0" xfId="2" applyNumberFormat="1" applyFont="1"/>
    <xf numFmtId="0" fontId="15" fillId="0" borderId="59" xfId="2" applyFont="1" applyBorder="1" applyAlignment="1"/>
    <xf numFmtId="4" fontId="11" fillId="0" borderId="61" xfId="1" applyNumberFormat="1" applyFont="1" applyFill="1" applyBorder="1" applyAlignment="1"/>
    <xf numFmtId="4" fontId="11" fillId="0" borderId="60" xfId="1" applyNumberFormat="1" applyFont="1" applyFill="1" applyBorder="1" applyAlignment="1"/>
    <xf numFmtId="4" fontId="11" fillId="0" borderId="59" xfId="1" applyNumberFormat="1" applyFont="1" applyFill="1" applyBorder="1" applyAlignment="1"/>
    <xf numFmtId="4" fontId="11" fillId="0" borderId="62" xfId="1" applyNumberFormat="1" applyFont="1" applyFill="1" applyBorder="1" applyAlignment="1"/>
    <xf numFmtId="0" fontId="15" fillId="0" borderId="39" xfId="2" applyFont="1" applyBorder="1" applyAlignment="1">
      <alignment wrapText="1"/>
    </xf>
    <xf numFmtId="0" fontId="16" fillId="0" borderId="0" xfId="2" applyFont="1" applyAlignment="1">
      <alignment horizontal="right"/>
    </xf>
    <xf numFmtId="4" fontId="15" fillId="0" borderId="0" xfId="2" applyNumberFormat="1" applyFont="1" applyAlignment="1"/>
    <xf numFmtId="4" fontId="17" fillId="0" borderId="0" xfId="2" applyNumberFormat="1" applyFont="1"/>
    <xf numFmtId="0" fontId="25" fillId="0" borderId="20" xfId="1" applyFont="1" applyFill="1" applyBorder="1" applyAlignment="1"/>
    <xf numFmtId="0" fontId="25" fillId="0" borderId="16" xfId="1" applyFont="1" applyFill="1" applyBorder="1" applyAlignment="1"/>
    <xf numFmtId="0" fontId="25" fillId="0" borderId="11" xfId="1" applyFont="1" applyFill="1" applyBorder="1" applyAlignment="1"/>
    <xf numFmtId="0" fontId="15" fillId="0" borderId="49" xfId="2" applyFont="1" applyBorder="1" applyAlignment="1"/>
    <xf numFmtId="0" fontId="15" fillId="0" borderId="63" xfId="2" applyFont="1" applyBorder="1" applyAlignment="1">
      <alignment wrapText="1"/>
    </xf>
    <xf numFmtId="14" fontId="26" fillId="0" borderId="0" xfId="2" applyNumberFormat="1" applyFont="1" applyAlignment="1">
      <alignment horizontal="left"/>
    </xf>
    <xf numFmtId="4" fontId="10" fillId="0" borderId="41" xfId="1" applyNumberFormat="1" applyFont="1" applyFill="1" applyBorder="1" applyAlignment="1"/>
    <xf numFmtId="0" fontId="10" fillId="0" borderId="64" xfId="1" applyFont="1" applyFill="1" applyBorder="1" applyAlignment="1"/>
    <xf numFmtId="4" fontId="11" fillId="0" borderId="65" xfId="1" applyNumberFormat="1" applyFont="1" applyFill="1" applyBorder="1" applyAlignment="1"/>
    <xf numFmtId="4" fontId="11" fillId="0" borderId="58" xfId="1" applyNumberFormat="1" applyFont="1" applyFill="1" applyBorder="1" applyAlignment="1"/>
    <xf numFmtId="4" fontId="11" fillId="0" borderId="66" xfId="1" applyNumberFormat="1" applyFont="1" applyFill="1" applyBorder="1" applyAlignment="1"/>
    <xf numFmtId="4" fontId="11" fillId="0" borderId="64" xfId="1" applyNumberFormat="1" applyFont="1" applyFill="1" applyBorder="1" applyAlignment="1"/>
    <xf numFmtId="4" fontId="10" fillId="0" borderId="58" xfId="1" applyNumberFormat="1" applyFont="1" applyFill="1" applyBorder="1" applyAlignment="1"/>
    <xf numFmtId="0" fontId="10" fillId="0" borderId="16" xfId="1" applyFont="1" applyFill="1" applyBorder="1" applyAlignment="1"/>
    <xf numFmtId="4" fontId="10" fillId="0" borderId="15" xfId="1" applyNumberFormat="1" applyFont="1" applyFill="1" applyBorder="1" applyAlignment="1"/>
    <xf numFmtId="0" fontId="25" fillId="0" borderId="5" xfId="1" applyFont="1" applyFill="1" applyBorder="1" applyAlignment="1"/>
    <xf numFmtId="0" fontId="9" fillId="0" borderId="1" xfId="1" applyFont="1" applyFill="1" applyBorder="1"/>
    <xf numFmtId="4" fontId="9" fillId="0" borderId="1" xfId="1" applyNumberFormat="1" applyFont="1" applyFill="1" applyBorder="1" applyAlignment="1"/>
    <xf numFmtId="0" fontId="8" fillId="0" borderId="58" xfId="1" applyFont="1" applyFill="1" applyBorder="1" applyAlignment="1"/>
    <xf numFmtId="4" fontId="10" fillId="0" borderId="29" xfId="1" applyNumberFormat="1" applyFont="1" applyFill="1" applyBorder="1" applyAlignment="1"/>
    <xf numFmtId="4" fontId="10" fillId="0" borderId="30" xfId="1" applyNumberFormat="1" applyFont="1" applyFill="1" applyBorder="1" applyAlignment="1"/>
    <xf numFmtId="0" fontId="15" fillId="0" borderId="48" xfId="2" applyFont="1" applyBorder="1" applyAlignment="1">
      <alignment wrapText="1"/>
    </xf>
    <xf numFmtId="4" fontId="15" fillId="0" borderId="48" xfId="2" applyNumberFormat="1" applyFont="1" applyBorder="1"/>
    <xf numFmtId="0" fontId="9" fillId="0" borderId="15" xfId="1" applyFont="1" applyFill="1" applyBorder="1"/>
    <xf numFmtId="0" fontId="10" fillId="0" borderId="9" xfId="1" applyFont="1" applyFill="1" applyBorder="1"/>
    <xf numFmtId="0" fontId="8" fillId="0" borderId="8" xfId="1" applyFont="1" applyFill="1" applyBorder="1" applyAlignment="1"/>
    <xf numFmtId="4" fontId="10" fillId="0" borderId="33" xfId="1" applyNumberFormat="1" applyFont="1" applyFill="1" applyBorder="1" applyAlignment="1"/>
    <xf numFmtId="4" fontId="10" fillId="0" borderId="34" xfId="1" applyNumberFormat="1" applyFont="1" applyFill="1" applyBorder="1" applyAlignment="1"/>
    <xf numFmtId="4" fontId="10" fillId="0" borderId="60" xfId="1" applyNumberFormat="1" applyFont="1" applyFill="1" applyBorder="1" applyAlignment="1"/>
    <xf numFmtId="0" fontId="27" fillId="0" borderId="0" xfId="1" applyFont="1" applyFill="1" applyAlignment="1">
      <alignment horizontal="right"/>
    </xf>
    <xf numFmtId="0" fontId="29" fillId="0" borderId="0" xfId="1" applyFont="1" applyFill="1" applyAlignment="1">
      <alignment horizontal="right"/>
    </xf>
    <xf numFmtId="0" fontId="16" fillId="0" borderId="46" xfId="2" applyFont="1" applyBorder="1" applyAlignment="1">
      <alignment vertical="top" wrapText="1"/>
    </xf>
    <xf numFmtId="0" fontId="16" fillId="0" borderId="48" xfId="2" applyFont="1" applyBorder="1" applyAlignment="1">
      <alignment vertical="top" wrapText="1"/>
    </xf>
    <xf numFmtId="0" fontId="20" fillId="0" borderId="48" xfId="2" applyFont="1" applyBorder="1" applyAlignment="1">
      <alignment vertical="top" wrapText="1"/>
    </xf>
    <xf numFmtId="0" fontId="20" fillId="0" borderId="53" xfId="2" applyFont="1" applyBorder="1" applyAlignment="1">
      <alignment vertical="top" wrapText="1"/>
    </xf>
    <xf numFmtId="0" fontId="16" fillId="0" borderId="53" xfId="2" applyFont="1" applyBorder="1" applyAlignment="1">
      <alignment vertical="top" wrapText="1"/>
    </xf>
    <xf numFmtId="0" fontId="21" fillId="0" borderId="48" xfId="2" applyFont="1" applyBorder="1" applyAlignment="1">
      <alignment vertical="top" wrapText="1"/>
    </xf>
    <xf numFmtId="0" fontId="21" fillId="0" borderId="53" xfId="2" applyFont="1" applyBorder="1" applyAlignment="1">
      <alignment vertical="top" wrapText="1"/>
    </xf>
    <xf numFmtId="0" fontId="8" fillId="0" borderId="25" xfId="1" applyFont="1" applyFill="1" applyBorder="1" applyAlignment="1">
      <alignment vertical="center"/>
    </xf>
    <xf numFmtId="0" fontId="8" fillId="0" borderId="24" xfId="1" applyFont="1" applyFill="1" applyBorder="1" applyAlignment="1">
      <alignment vertical="center"/>
    </xf>
    <xf numFmtId="0" fontId="8" fillId="0" borderId="22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right" vertical="top"/>
    </xf>
    <xf numFmtId="0" fontId="8" fillId="0" borderId="3" xfId="1" applyFont="1" applyFill="1" applyBorder="1" applyAlignment="1">
      <alignment horizontal="right" vertical="top"/>
    </xf>
    <xf numFmtId="14" fontId="22" fillId="0" borderId="0" xfId="2" applyNumberFormat="1" applyFont="1" applyAlignment="1">
      <alignment horizontal="left"/>
    </xf>
    <xf numFmtId="0" fontId="22" fillId="0" borderId="0" xfId="2" applyFont="1" applyAlignment="1">
      <alignment horizontal="left"/>
    </xf>
    <xf numFmtId="0" fontId="28" fillId="0" borderId="0" xfId="1" applyFont="1" applyFill="1" applyBorder="1" applyAlignment="1">
      <alignment horizontal="center"/>
    </xf>
  </cellXfs>
  <cellStyles count="5">
    <cellStyle name="Normalny" xfId="0" builtinId="0"/>
    <cellStyle name="Normalny 2" xfId="2"/>
    <cellStyle name="Normalny 2 2" xfId="3"/>
    <cellStyle name="Normalny 3" xfId="1"/>
    <cellStyle name="Normalny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l/Op&#322;aty/P&#322;ac/P&#321;A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el/P&#322;ace/P&#322;a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świadczenie"/>
      <sheetName val="Zestawienie list płac"/>
      <sheetName val="Zestaw. wynagr. pracownicy"/>
      <sheetName val="Zestaw. wynagr. nauczyciele"/>
      <sheetName val="Zestaw. wynagr. zlecone, dodat."/>
      <sheetName val="Potrącenia KZP Lipno"/>
      <sheetName val="Rozpis. podatku"/>
      <sheetName val="Informcja PZU-1"/>
      <sheetName val="Informacja PZU-2"/>
      <sheetName val="Zał. do infor. PZU"/>
      <sheetName val="Lista wypłat D"/>
      <sheetName val="Wiecz. uż. - przypis"/>
      <sheetName val="Wieczyste użytkowan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list płac korekta"/>
      <sheetName val="Arkusz1"/>
      <sheetName val="Asygnata zastępcza"/>
      <sheetName val="Zestaw. wynagr. pracownicy"/>
      <sheetName val="Nota PK"/>
      <sheetName val="Potrącenia KZP Lipno"/>
      <sheetName val="Informcja PZU-1"/>
      <sheetName val="Informacja PZU-2"/>
      <sheetName val="Zał. do infor. PZU"/>
      <sheetName val="Lista wypłat D"/>
      <sheetName val="pożyczka KZP Lipno"/>
      <sheetName val="Arkusz3"/>
      <sheetName val="Arkusz2"/>
      <sheetName val="Nadgodziny za urlop"/>
      <sheetName val="Zestawienie list płac"/>
      <sheetName val="Zestawienie ZUS"/>
      <sheetName val="Rozpis. podatku"/>
      <sheetName val="Rozpisanie Z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0"/>
  <sheetViews>
    <sheetView topLeftCell="A103" workbookViewId="0">
      <selection activeCell="D32" sqref="D32"/>
    </sheetView>
  </sheetViews>
  <sheetFormatPr defaultRowHeight="12"/>
  <cols>
    <col min="1" max="1" width="0.85546875" style="85" customWidth="1"/>
    <col min="2" max="2" width="12.28515625" style="85" customWidth="1"/>
    <col min="3" max="3" width="45.42578125" style="85" customWidth="1"/>
    <col min="4" max="4" width="10.7109375" style="85" customWidth="1"/>
    <col min="5" max="5" width="2.28515625" style="85" customWidth="1"/>
    <col min="6" max="6" width="10.5703125" style="85" customWidth="1"/>
    <col min="7" max="7" width="10.7109375" style="86" customWidth="1"/>
    <col min="8" max="15" width="8.5703125" style="85" customWidth="1"/>
    <col min="16" max="18" width="9.28515625" style="85" customWidth="1"/>
    <col min="19" max="16384" width="9.140625" style="85"/>
  </cols>
  <sheetData>
    <row r="1" spans="2:7" ht="12.75">
      <c r="B1" s="84" t="s">
        <v>139</v>
      </c>
    </row>
    <row r="2" spans="2:7" ht="12.75">
      <c r="B2" s="84"/>
    </row>
    <row r="4" spans="2:7" s="90" customFormat="1" ht="15" customHeight="1">
      <c r="B4" s="87" t="s">
        <v>61</v>
      </c>
      <c r="C4" s="88" t="s">
        <v>62</v>
      </c>
      <c r="D4" s="89" t="s">
        <v>63</v>
      </c>
      <c r="G4" s="148"/>
    </row>
    <row r="5" spans="2:7" s="92" customFormat="1" ht="11.25">
      <c r="B5" s="91"/>
      <c r="C5" s="91"/>
    </row>
    <row r="6" spans="2:7">
      <c r="B6" s="182" t="s">
        <v>64</v>
      </c>
      <c r="C6" s="102" t="s">
        <v>111</v>
      </c>
      <c r="D6" s="94">
        <v>7500</v>
      </c>
      <c r="G6" s="141"/>
    </row>
    <row r="7" spans="2:7">
      <c r="B7" s="183"/>
      <c r="C7" s="103" t="s">
        <v>94</v>
      </c>
      <c r="D7" s="95">
        <v>2500</v>
      </c>
      <c r="G7" s="141"/>
    </row>
    <row r="8" spans="2:7">
      <c r="B8" s="183"/>
      <c r="C8" s="96" t="s">
        <v>123</v>
      </c>
      <c r="D8" s="97">
        <v>5557.65</v>
      </c>
      <c r="G8" s="141"/>
    </row>
    <row r="9" spans="2:7">
      <c r="B9" s="183"/>
      <c r="C9" s="98" t="s">
        <v>124</v>
      </c>
      <c r="D9" s="99">
        <v>600</v>
      </c>
      <c r="G9" s="141"/>
    </row>
    <row r="10" spans="2:7">
      <c r="B10" s="186"/>
      <c r="C10" s="100" t="s">
        <v>65</v>
      </c>
      <c r="D10" s="101">
        <f>SUM(D6:D9)</f>
        <v>16157.65</v>
      </c>
      <c r="G10" s="141"/>
    </row>
    <row r="11" spans="2:7">
      <c r="G11" s="141"/>
    </row>
    <row r="12" spans="2:7">
      <c r="G12" s="141"/>
    </row>
    <row r="13" spans="2:7">
      <c r="B13" s="182" t="s">
        <v>66</v>
      </c>
      <c r="C13" s="102" t="s">
        <v>119</v>
      </c>
      <c r="D13" s="94">
        <v>20000</v>
      </c>
      <c r="G13" s="141"/>
    </row>
    <row r="14" spans="2:7">
      <c r="B14" s="183"/>
      <c r="C14" s="172" t="s">
        <v>94</v>
      </c>
      <c r="D14" s="173">
        <v>2531.5100000000002</v>
      </c>
      <c r="G14" s="141"/>
    </row>
    <row r="15" spans="2:7">
      <c r="B15" s="183"/>
      <c r="C15" s="104" t="s">
        <v>120</v>
      </c>
      <c r="D15" s="105">
        <v>4500</v>
      </c>
      <c r="G15" s="141"/>
    </row>
    <row r="16" spans="2:7">
      <c r="B16" s="186"/>
      <c r="C16" s="100" t="s">
        <v>65</v>
      </c>
      <c r="D16" s="106">
        <f>SUM(D13:D15)</f>
        <v>27031.51</v>
      </c>
      <c r="G16" s="141"/>
    </row>
    <row r="17" spans="2:7">
      <c r="D17" s="107"/>
      <c r="G17" s="141"/>
    </row>
    <row r="18" spans="2:7">
      <c r="D18" s="107"/>
      <c r="G18" s="141"/>
    </row>
    <row r="19" spans="2:7">
      <c r="B19" s="182" t="s">
        <v>67</v>
      </c>
      <c r="C19" s="93" t="s">
        <v>103</v>
      </c>
      <c r="D19" s="108">
        <v>2738.72</v>
      </c>
      <c r="G19" s="141"/>
    </row>
    <row r="20" spans="2:7">
      <c r="B20" s="183"/>
      <c r="C20" s="154" t="s">
        <v>101</v>
      </c>
      <c r="D20" s="118">
        <v>6000</v>
      </c>
      <c r="G20" s="141"/>
    </row>
    <row r="21" spans="2:7">
      <c r="B21" s="183"/>
      <c r="C21" s="109" t="s">
        <v>104</v>
      </c>
      <c r="D21" s="105">
        <v>15000</v>
      </c>
      <c r="G21" s="141"/>
    </row>
    <row r="22" spans="2:7">
      <c r="B22" s="186"/>
      <c r="C22" s="100" t="s">
        <v>65</v>
      </c>
      <c r="D22" s="106">
        <f>SUM(D19:D21)</f>
        <v>23738.720000000001</v>
      </c>
      <c r="G22" s="141"/>
    </row>
    <row r="23" spans="2:7">
      <c r="B23" s="86"/>
      <c r="D23" s="107"/>
      <c r="G23" s="141"/>
    </row>
    <row r="24" spans="2:7">
      <c r="D24" s="107"/>
      <c r="G24" s="141"/>
    </row>
    <row r="25" spans="2:7">
      <c r="B25" s="182" t="s">
        <v>68</v>
      </c>
      <c r="C25" s="102" t="s">
        <v>111</v>
      </c>
      <c r="D25" s="108">
        <v>12000</v>
      </c>
      <c r="G25" s="141"/>
    </row>
    <row r="26" spans="2:7">
      <c r="B26" s="183"/>
      <c r="C26" s="96" t="s">
        <v>103</v>
      </c>
      <c r="D26" s="110">
        <v>3853.59</v>
      </c>
      <c r="G26" s="141"/>
    </row>
    <row r="27" spans="2:7" ht="22.5">
      <c r="B27" s="183"/>
      <c r="C27" s="98" t="s">
        <v>136</v>
      </c>
      <c r="D27" s="112">
        <v>5000</v>
      </c>
      <c r="G27" s="141"/>
    </row>
    <row r="28" spans="2:7">
      <c r="B28" s="184"/>
      <c r="C28" s="98" t="s">
        <v>112</v>
      </c>
      <c r="D28" s="112">
        <v>3000</v>
      </c>
      <c r="G28" s="141"/>
    </row>
    <row r="29" spans="2:7">
      <c r="B29" s="185"/>
      <c r="C29" s="100" t="s">
        <v>65</v>
      </c>
      <c r="D29" s="106">
        <f>SUM(D25:D28)</f>
        <v>23853.59</v>
      </c>
      <c r="G29" s="141"/>
    </row>
    <row r="30" spans="2:7">
      <c r="D30" s="107"/>
      <c r="G30" s="141"/>
    </row>
    <row r="31" spans="2:7">
      <c r="D31" s="107"/>
      <c r="G31" s="141"/>
    </row>
    <row r="32" spans="2:7">
      <c r="B32" s="182" t="s">
        <v>69</v>
      </c>
      <c r="C32" s="93" t="s">
        <v>113</v>
      </c>
      <c r="D32" s="108">
        <v>12000</v>
      </c>
      <c r="G32" s="141"/>
    </row>
    <row r="33" spans="2:7">
      <c r="B33" s="184"/>
      <c r="C33" s="111" t="s">
        <v>94</v>
      </c>
      <c r="D33" s="112">
        <v>788.28</v>
      </c>
      <c r="G33" s="141"/>
    </row>
    <row r="34" spans="2:7">
      <c r="B34" s="185"/>
      <c r="C34" s="100" t="s">
        <v>65</v>
      </c>
      <c r="D34" s="106">
        <f>SUM(D32:D33)</f>
        <v>12788.28</v>
      </c>
      <c r="G34" s="141"/>
    </row>
    <row r="35" spans="2:7">
      <c r="D35" s="107"/>
      <c r="G35" s="141"/>
    </row>
    <row r="36" spans="2:7">
      <c r="D36" s="107"/>
      <c r="G36" s="141"/>
    </row>
    <row r="37" spans="2:7">
      <c r="B37" s="182" t="s">
        <v>51</v>
      </c>
      <c r="C37" s="113" t="s">
        <v>114</v>
      </c>
      <c r="D37" s="108">
        <v>18000</v>
      </c>
      <c r="G37" s="141"/>
    </row>
    <row r="38" spans="2:7">
      <c r="B38" s="183"/>
      <c r="C38" s="155" t="s">
        <v>115</v>
      </c>
      <c r="D38" s="118">
        <v>10000</v>
      </c>
      <c r="G38" s="141"/>
    </row>
    <row r="39" spans="2:7" ht="22.5">
      <c r="B39" s="183"/>
      <c r="C39" s="155" t="s">
        <v>116</v>
      </c>
      <c r="D39" s="118">
        <v>2000</v>
      </c>
      <c r="G39" s="141"/>
    </row>
    <row r="40" spans="2:7">
      <c r="B40" s="183"/>
      <c r="C40" s="155" t="s">
        <v>117</v>
      </c>
      <c r="D40" s="118">
        <v>1000</v>
      </c>
      <c r="G40" s="141"/>
    </row>
    <row r="41" spans="2:7">
      <c r="B41" s="187"/>
      <c r="C41" s="114" t="s">
        <v>140</v>
      </c>
      <c r="D41" s="110">
        <v>6788.26</v>
      </c>
      <c r="G41" s="141"/>
    </row>
    <row r="42" spans="2:7">
      <c r="B42" s="187"/>
      <c r="C42" s="115" t="s">
        <v>118</v>
      </c>
      <c r="D42" s="105">
        <v>500</v>
      </c>
      <c r="G42" s="141"/>
    </row>
    <row r="43" spans="2:7">
      <c r="B43" s="188"/>
      <c r="C43" s="116" t="s">
        <v>65</v>
      </c>
      <c r="D43" s="106">
        <f>SUM(D37:D42)</f>
        <v>38288.26</v>
      </c>
      <c r="G43" s="141"/>
    </row>
    <row r="44" spans="2:7">
      <c r="D44" s="107"/>
      <c r="G44" s="141"/>
    </row>
    <row r="45" spans="2:7">
      <c r="D45" s="107"/>
      <c r="G45" s="141"/>
    </row>
    <row r="46" spans="2:7">
      <c r="B46" s="182" t="s">
        <v>70</v>
      </c>
      <c r="C46" s="117" t="s">
        <v>121</v>
      </c>
      <c r="D46" s="108">
        <v>21500</v>
      </c>
      <c r="G46" s="141"/>
    </row>
    <row r="47" spans="2:7">
      <c r="B47" s="187"/>
      <c r="C47" s="114" t="s">
        <v>103</v>
      </c>
      <c r="D47" s="110">
        <v>2578.81</v>
      </c>
      <c r="G47" s="141"/>
    </row>
    <row r="48" spans="2:7">
      <c r="B48" s="187"/>
      <c r="C48" s="115" t="s">
        <v>137</v>
      </c>
      <c r="D48" s="112">
        <v>500</v>
      </c>
      <c r="G48" s="141"/>
    </row>
    <row r="49" spans="2:7">
      <c r="B49" s="187"/>
      <c r="C49" s="119" t="s">
        <v>122</v>
      </c>
      <c r="D49" s="105">
        <v>500</v>
      </c>
      <c r="G49" s="141"/>
    </row>
    <row r="50" spans="2:7">
      <c r="B50" s="188"/>
      <c r="C50" s="116" t="s">
        <v>65</v>
      </c>
      <c r="D50" s="106">
        <f t="shared" ref="D50" si="0">SUM(D46:D49)</f>
        <v>25078.81</v>
      </c>
      <c r="G50" s="141"/>
    </row>
    <row r="51" spans="2:7">
      <c r="D51" s="107"/>
      <c r="G51" s="141"/>
    </row>
    <row r="52" spans="2:7">
      <c r="D52" s="107"/>
      <c r="G52" s="141"/>
    </row>
    <row r="53" spans="2:7">
      <c r="B53" s="182" t="s">
        <v>71</v>
      </c>
      <c r="C53" s="117" t="s">
        <v>138</v>
      </c>
      <c r="D53" s="108">
        <v>14101.34</v>
      </c>
      <c r="G53" s="141"/>
    </row>
    <row r="54" spans="2:7">
      <c r="B54" s="187"/>
      <c r="C54" s="114" t="s">
        <v>110</v>
      </c>
      <c r="D54" s="110">
        <v>1000</v>
      </c>
      <c r="G54" s="141"/>
    </row>
    <row r="55" spans="2:7">
      <c r="B55" s="187"/>
      <c r="C55" s="115" t="s">
        <v>94</v>
      </c>
      <c r="D55" s="112">
        <v>5000</v>
      </c>
      <c r="G55" s="141"/>
    </row>
    <row r="56" spans="2:7">
      <c r="B56" s="188"/>
      <c r="C56" s="116" t="s">
        <v>65</v>
      </c>
      <c r="D56" s="106">
        <f>SUM(D53:D55)</f>
        <v>20101.34</v>
      </c>
      <c r="G56" s="141"/>
    </row>
    <row r="57" spans="2:7">
      <c r="B57" s="120"/>
      <c r="C57" s="121"/>
      <c r="D57" s="122"/>
      <c r="G57" s="141"/>
    </row>
    <row r="58" spans="2:7">
      <c r="D58" s="107"/>
      <c r="G58" s="141"/>
    </row>
    <row r="59" spans="2:7">
      <c r="D59" s="107"/>
      <c r="G59" s="141"/>
    </row>
    <row r="60" spans="2:7">
      <c r="D60" s="107"/>
      <c r="G60" s="141"/>
    </row>
    <row r="61" spans="2:7">
      <c r="D61" s="107"/>
      <c r="G61" s="141"/>
    </row>
    <row r="62" spans="2:7">
      <c r="D62" s="107"/>
      <c r="G62" s="141"/>
    </row>
    <row r="63" spans="2:7">
      <c r="D63" s="107"/>
      <c r="G63" s="141"/>
    </row>
    <row r="64" spans="2:7">
      <c r="D64" s="107"/>
      <c r="G64" s="141"/>
    </row>
    <row r="65" spans="2:7" s="90" customFormat="1" ht="15" customHeight="1">
      <c r="B65" s="87" t="s">
        <v>61</v>
      </c>
      <c r="C65" s="88" t="s">
        <v>62</v>
      </c>
      <c r="D65" s="123" t="s">
        <v>63</v>
      </c>
      <c r="G65" s="141"/>
    </row>
    <row r="66" spans="2:7">
      <c r="D66" s="107"/>
      <c r="G66" s="141"/>
    </row>
    <row r="67" spans="2:7">
      <c r="B67" s="182" t="s">
        <v>72</v>
      </c>
      <c r="C67" s="102" t="s">
        <v>103</v>
      </c>
      <c r="D67" s="108">
        <v>2500</v>
      </c>
      <c r="G67" s="141"/>
    </row>
    <row r="68" spans="2:7">
      <c r="B68" s="183"/>
      <c r="C68" s="103" t="s">
        <v>125</v>
      </c>
      <c r="D68" s="118">
        <v>200</v>
      </c>
      <c r="G68" s="141"/>
    </row>
    <row r="69" spans="2:7" ht="22.5">
      <c r="B69" s="183"/>
      <c r="C69" s="96" t="s">
        <v>126</v>
      </c>
      <c r="D69" s="110">
        <v>8899.09</v>
      </c>
      <c r="G69" s="141"/>
    </row>
    <row r="70" spans="2:7">
      <c r="B70" s="184"/>
      <c r="C70" s="98" t="s">
        <v>127</v>
      </c>
      <c r="D70" s="112">
        <v>500</v>
      </c>
      <c r="G70" s="141"/>
    </row>
    <row r="71" spans="2:7">
      <c r="B71" s="185"/>
      <c r="C71" s="100" t="s">
        <v>65</v>
      </c>
      <c r="D71" s="106">
        <f>SUM(D67:D70)</f>
        <v>12099.09</v>
      </c>
      <c r="G71" s="141"/>
    </row>
    <row r="72" spans="2:7">
      <c r="B72" s="124"/>
      <c r="C72" s="124"/>
      <c r="D72" s="125"/>
      <c r="G72" s="141"/>
    </row>
    <row r="73" spans="2:7">
      <c r="B73" s="92"/>
      <c r="C73" s="92"/>
      <c r="D73" s="126"/>
      <c r="G73" s="141"/>
    </row>
    <row r="74" spans="2:7">
      <c r="B74" s="182" t="s">
        <v>73</v>
      </c>
      <c r="C74" s="102" t="s">
        <v>94</v>
      </c>
      <c r="D74" s="108">
        <v>3132.87</v>
      </c>
      <c r="G74" s="141"/>
    </row>
    <row r="75" spans="2:7">
      <c r="B75" s="183"/>
      <c r="C75" s="96" t="s">
        <v>101</v>
      </c>
      <c r="D75" s="110">
        <v>2000</v>
      </c>
      <c r="G75" s="141"/>
    </row>
    <row r="76" spans="2:7">
      <c r="B76" s="183"/>
      <c r="C76" s="104" t="s">
        <v>102</v>
      </c>
      <c r="D76" s="105">
        <v>8000</v>
      </c>
      <c r="G76" s="141"/>
    </row>
    <row r="77" spans="2:7">
      <c r="B77" s="186"/>
      <c r="C77" s="100" t="s">
        <v>65</v>
      </c>
      <c r="D77" s="106">
        <f>SUM(D74:D76)</f>
        <v>13132.87</v>
      </c>
      <c r="G77" s="141"/>
    </row>
    <row r="78" spans="2:7">
      <c r="D78" s="107"/>
      <c r="G78" s="141"/>
    </row>
    <row r="79" spans="2:7">
      <c r="D79" s="107"/>
      <c r="G79" s="141"/>
    </row>
    <row r="80" spans="2:7">
      <c r="B80" s="182" t="s">
        <v>74</v>
      </c>
      <c r="C80" s="102" t="s">
        <v>94</v>
      </c>
      <c r="D80" s="108">
        <v>2000</v>
      </c>
      <c r="G80" s="141"/>
    </row>
    <row r="81" spans="2:7">
      <c r="B81" s="183"/>
      <c r="C81" s="96" t="s">
        <v>95</v>
      </c>
      <c r="D81" s="110">
        <v>2000</v>
      </c>
      <c r="G81" s="141"/>
    </row>
    <row r="82" spans="2:7">
      <c r="B82" s="183"/>
      <c r="C82" s="96" t="s">
        <v>98</v>
      </c>
      <c r="D82" s="110">
        <v>3000</v>
      </c>
      <c r="G82" s="141"/>
    </row>
    <row r="83" spans="2:7">
      <c r="B83" s="183"/>
      <c r="C83" s="96" t="s">
        <v>99</v>
      </c>
      <c r="D83" s="110">
        <v>1200</v>
      </c>
      <c r="G83" s="141"/>
    </row>
    <row r="84" spans="2:7" ht="22.5">
      <c r="B84" s="183"/>
      <c r="C84" s="98" t="s">
        <v>100</v>
      </c>
      <c r="D84" s="112">
        <v>3171.61</v>
      </c>
      <c r="G84" s="141"/>
    </row>
    <row r="85" spans="2:7">
      <c r="B85" s="186"/>
      <c r="C85" s="100" t="s">
        <v>65</v>
      </c>
      <c r="D85" s="106">
        <f>SUM(D80:D84)</f>
        <v>11371.61</v>
      </c>
      <c r="G85" s="141"/>
    </row>
    <row r="86" spans="2:7">
      <c r="D86" s="107"/>
      <c r="G86" s="141"/>
    </row>
    <row r="87" spans="2:7">
      <c r="D87" s="107"/>
      <c r="G87" s="141"/>
    </row>
    <row r="88" spans="2:7">
      <c r="B88" s="182" t="s">
        <v>75</v>
      </c>
      <c r="C88" s="102" t="s">
        <v>94</v>
      </c>
      <c r="D88" s="108">
        <v>2500</v>
      </c>
      <c r="G88" s="141"/>
    </row>
    <row r="89" spans="2:7">
      <c r="B89" s="183"/>
      <c r="C89" s="103" t="s">
        <v>105</v>
      </c>
      <c r="D89" s="118">
        <v>7000</v>
      </c>
      <c r="G89" s="141"/>
    </row>
    <row r="90" spans="2:7" ht="22.5">
      <c r="B90" s="183"/>
      <c r="C90" s="96" t="s">
        <v>106</v>
      </c>
      <c r="D90" s="110">
        <v>2200</v>
      </c>
      <c r="G90" s="141"/>
    </row>
    <row r="91" spans="2:7" ht="22.5">
      <c r="B91" s="183"/>
      <c r="C91" s="98" t="s">
        <v>107</v>
      </c>
      <c r="D91" s="112">
        <v>4113.05</v>
      </c>
      <c r="G91" s="141"/>
    </row>
    <row r="92" spans="2:7">
      <c r="B92" s="186"/>
      <c r="C92" s="100" t="s">
        <v>65</v>
      </c>
      <c r="D92" s="106">
        <f>SUM(D88:D91)</f>
        <v>15813.05</v>
      </c>
      <c r="G92" s="141"/>
    </row>
    <row r="93" spans="2:7">
      <c r="D93" s="107"/>
      <c r="G93" s="141"/>
    </row>
    <row r="94" spans="2:7">
      <c r="D94" s="107"/>
      <c r="G94" s="141"/>
    </row>
    <row r="95" spans="2:7">
      <c r="B95" s="182" t="s">
        <v>76</v>
      </c>
      <c r="C95" s="93" t="s">
        <v>130</v>
      </c>
      <c r="D95" s="108">
        <v>13000</v>
      </c>
      <c r="G95" s="141"/>
    </row>
    <row r="96" spans="2:7">
      <c r="B96" s="183"/>
      <c r="C96" s="127" t="s">
        <v>131</v>
      </c>
      <c r="D96" s="110">
        <v>10000</v>
      </c>
      <c r="G96" s="141"/>
    </row>
    <row r="97" spans="2:7" ht="23.25" customHeight="1">
      <c r="B97" s="183"/>
      <c r="C97" s="96" t="s">
        <v>132</v>
      </c>
      <c r="D97" s="110">
        <v>7500</v>
      </c>
      <c r="G97" s="141"/>
    </row>
    <row r="98" spans="2:7" ht="22.5">
      <c r="B98" s="183"/>
      <c r="C98" s="96" t="s">
        <v>133</v>
      </c>
      <c r="D98" s="112">
        <v>2500</v>
      </c>
      <c r="G98" s="141"/>
    </row>
    <row r="99" spans="2:7">
      <c r="B99" s="184"/>
      <c r="C99" s="96" t="s">
        <v>94</v>
      </c>
      <c r="D99" s="112">
        <v>5288.26</v>
      </c>
      <c r="G99" s="141"/>
    </row>
    <row r="100" spans="2:7">
      <c r="B100" s="185"/>
      <c r="C100" s="100" t="s">
        <v>65</v>
      </c>
      <c r="D100" s="106">
        <f>SUM(D95:D99)</f>
        <v>38288.26</v>
      </c>
      <c r="G100" s="141"/>
    </row>
    <row r="101" spans="2:7">
      <c r="D101" s="107"/>
      <c r="G101" s="141"/>
    </row>
    <row r="102" spans="2:7">
      <c r="D102" s="107"/>
      <c r="G102" s="141"/>
    </row>
    <row r="103" spans="2:7">
      <c r="B103" s="182" t="s">
        <v>77</v>
      </c>
      <c r="C103" s="128" t="s">
        <v>94</v>
      </c>
      <c r="D103" s="108">
        <v>1621.61</v>
      </c>
      <c r="G103" s="141"/>
    </row>
    <row r="104" spans="2:7">
      <c r="B104" s="183"/>
      <c r="C104" s="142" t="s">
        <v>95</v>
      </c>
      <c r="D104" s="118">
        <v>2000</v>
      </c>
      <c r="G104" s="141"/>
    </row>
    <row r="105" spans="2:7">
      <c r="B105" s="183"/>
      <c r="C105" s="129" t="s">
        <v>96</v>
      </c>
      <c r="D105" s="110">
        <v>11000</v>
      </c>
      <c r="G105" s="141"/>
    </row>
    <row r="106" spans="2:7">
      <c r="B106" s="183"/>
      <c r="C106" s="147" t="s">
        <v>97</v>
      </c>
      <c r="D106" s="105">
        <v>1000</v>
      </c>
      <c r="G106" s="141"/>
    </row>
    <row r="107" spans="2:7">
      <c r="B107" s="186"/>
      <c r="C107" s="130" t="s">
        <v>65</v>
      </c>
      <c r="D107" s="106">
        <f>SUM(D103:D106)</f>
        <v>15621.61</v>
      </c>
      <c r="G107" s="141"/>
    </row>
    <row r="108" spans="2:7">
      <c r="D108" s="107"/>
      <c r="G108" s="141"/>
    </row>
    <row r="109" spans="2:7">
      <c r="D109" s="107"/>
      <c r="G109" s="141"/>
    </row>
    <row r="110" spans="2:7">
      <c r="B110" s="182" t="s">
        <v>42</v>
      </c>
      <c r="C110" s="102" t="s">
        <v>108</v>
      </c>
      <c r="D110" s="108">
        <v>8000</v>
      </c>
      <c r="G110" s="141"/>
    </row>
    <row r="111" spans="2:7">
      <c r="B111" s="183"/>
      <c r="C111" s="96" t="s">
        <v>94</v>
      </c>
      <c r="D111" s="110">
        <v>5000</v>
      </c>
      <c r="G111" s="141"/>
    </row>
    <row r="112" spans="2:7">
      <c r="B112" s="183"/>
      <c r="C112" s="109" t="s">
        <v>109</v>
      </c>
      <c r="D112" s="105">
        <v>1855.85</v>
      </c>
      <c r="G112" s="141"/>
    </row>
    <row r="113" spans="2:8">
      <c r="B113" s="186"/>
      <c r="C113" s="100" t="s">
        <v>65</v>
      </c>
      <c r="D113" s="106">
        <f>SUM(D110:D112)</f>
        <v>14855.85</v>
      </c>
      <c r="G113" s="141"/>
    </row>
    <row r="114" spans="2:8">
      <c r="D114" s="86"/>
    </row>
    <row r="115" spans="2:8">
      <c r="D115" s="86"/>
    </row>
    <row r="116" spans="2:8">
      <c r="B116" s="131" t="s">
        <v>84</v>
      </c>
      <c r="C116" s="130"/>
      <c r="D116" s="101">
        <f>SUM(D10+D16+D22+D29+D34+D43+D50+D56+D71+D77+D85+D92+D100+D107+D113)</f>
        <v>308220.5</v>
      </c>
      <c r="G116" s="150"/>
      <c r="H116" s="149"/>
    </row>
    <row r="117" spans="2:8">
      <c r="G117" s="141"/>
    </row>
    <row r="119" spans="2:8">
      <c r="B119" s="156"/>
    </row>
    <row r="120" spans="2:8">
      <c r="B120" s="132"/>
    </row>
  </sheetData>
  <mergeCells count="15">
    <mergeCell ref="B37:B43"/>
    <mergeCell ref="B6:B10"/>
    <mergeCell ref="B13:B16"/>
    <mergeCell ref="B19:B22"/>
    <mergeCell ref="B25:B29"/>
    <mergeCell ref="B32:B34"/>
    <mergeCell ref="B95:B100"/>
    <mergeCell ref="B103:B107"/>
    <mergeCell ref="B110:B113"/>
    <mergeCell ref="B46:B50"/>
    <mergeCell ref="B53:B56"/>
    <mergeCell ref="B67:B71"/>
    <mergeCell ref="B74:B77"/>
    <mergeCell ref="B80:B85"/>
    <mergeCell ref="B88:B92"/>
  </mergeCells>
  <pageMargins left="0.98425196850393704" right="0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Normal="100" workbookViewId="0">
      <selection activeCell="H18" sqref="H18"/>
    </sheetView>
  </sheetViews>
  <sheetFormatPr defaultRowHeight="12.75" outlineLevelRow="1"/>
  <cols>
    <col min="1" max="1" width="7.42578125" style="1" customWidth="1"/>
    <col min="2" max="2" width="24.140625" style="1" customWidth="1"/>
    <col min="3" max="6" width="7.5703125" style="1" customWidth="1"/>
    <col min="7" max="7" width="7" style="1" customWidth="1"/>
    <col min="8" max="10" width="7.5703125" style="1" customWidth="1"/>
    <col min="11" max="11" width="7" style="1" customWidth="1"/>
    <col min="12" max="12" width="6.7109375" style="1" customWidth="1"/>
    <col min="13" max="13" width="6.5703125" style="1" customWidth="1"/>
    <col min="14" max="15" width="7.5703125" style="1" customWidth="1"/>
    <col min="16" max="16" width="6.7109375" style="1" customWidth="1"/>
    <col min="17" max="17" width="7" style="1" customWidth="1"/>
    <col min="18" max="18" width="7.5703125" style="3" customWidth="1"/>
    <col min="19" max="19" width="0.7109375" style="1" customWidth="1"/>
    <col min="20" max="20" width="10.140625" style="2" bestFit="1" customWidth="1"/>
    <col min="21" max="256" width="9.140625" style="1"/>
    <col min="257" max="257" width="7" style="1" customWidth="1"/>
    <col min="258" max="258" width="24.140625" style="1" customWidth="1"/>
    <col min="259" max="262" width="7.5703125" style="1" customWidth="1"/>
    <col min="263" max="263" width="7" style="1" customWidth="1"/>
    <col min="264" max="266" width="7.5703125" style="1" customWidth="1"/>
    <col min="267" max="267" width="5.85546875" style="1" customWidth="1"/>
    <col min="268" max="268" width="6.7109375" style="1" customWidth="1"/>
    <col min="269" max="269" width="6.5703125" style="1" customWidth="1"/>
    <col min="270" max="271" width="7.5703125" style="1" customWidth="1"/>
    <col min="272" max="272" width="6.140625" style="1" customWidth="1"/>
    <col min="273" max="273" width="6.42578125" style="1" customWidth="1"/>
    <col min="274" max="274" width="7.5703125" style="1" customWidth="1"/>
    <col min="275" max="275" width="1.85546875" style="1" customWidth="1"/>
    <col min="276" max="512" width="9.140625" style="1"/>
    <col min="513" max="513" width="7" style="1" customWidth="1"/>
    <col min="514" max="514" width="24.140625" style="1" customWidth="1"/>
    <col min="515" max="518" width="7.5703125" style="1" customWidth="1"/>
    <col min="519" max="519" width="7" style="1" customWidth="1"/>
    <col min="520" max="522" width="7.5703125" style="1" customWidth="1"/>
    <col min="523" max="523" width="5.85546875" style="1" customWidth="1"/>
    <col min="524" max="524" width="6.7109375" style="1" customWidth="1"/>
    <col min="525" max="525" width="6.5703125" style="1" customWidth="1"/>
    <col min="526" max="527" width="7.5703125" style="1" customWidth="1"/>
    <col min="528" max="528" width="6.140625" style="1" customWidth="1"/>
    <col min="529" max="529" width="6.42578125" style="1" customWidth="1"/>
    <col min="530" max="530" width="7.5703125" style="1" customWidth="1"/>
    <col min="531" max="531" width="1.85546875" style="1" customWidth="1"/>
    <col min="532" max="768" width="9.140625" style="1"/>
    <col min="769" max="769" width="7" style="1" customWidth="1"/>
    <col min="770" max="770" width="24.140625" style="1" customWidth="1"/>
    <col min="771" max="774" width="7.5703125" style="1" customWidth="1"/>
    <col min="775" max="775" width="7" style="1" customWidth="1"/>
    <col min="776" max="778" width="7.5703125" style="1" customWidth="1"/>
    <col min="779" max="779" width="5.85546875" style="1" customWidth="1"/>
    <col min="780" max="780" width="6.7109375" style="1" customWidth="1"/>
    <col min="781" max="781" width="6.5703125" style="1" customWidth="1"/>
    <col min="782" max="783" width="7.5703125" style="1" customWidth="1"/>
    <col min="784" max="784" width="6.140625" style="1" customWidth="1"/>
    <col min="785" max="785" width="6.42578125" style="1" customWidth="1"/>
    <col min="786" max="786" width="7.5703125" style="1" customWidth="1"/>
    <col min="787" max="787" width="1.85546875" style="1" customWidth="1"/>
    <col min="788" max="1024" width="9.140625" style="1"/>
    <col min="1025" max="1025" width="7" style="1" customWidth="1"/>
    <col min="1026" max="1026" width="24.140625" style="1" customWidth="1"/>
    <col min="1027" max="1030" width="7.5703125" style="1" customWidth="1"/>
    <col min="1031" max="1031" width="7" style="1" customWidth="1"/>
    <col min="1032" max="1034" width="7.5703125" style="1" customWidth="1"/>
    <col min="1035" max="1035" width="5.85546875" style="1" customWidth="1"/>
    <col min="1036" max="1036" width="6.7109375" style="1" customWidth="1"/>
    <col min="1037" max="1037" width="6.5703125" style="1" customWidth="1"/>
    <col min="1038" max="1039" width="7.5703125" style="1" customWidth="1"/>
    <col min="1040" max="1040" width="6.140625" style="1" customWidth="1"/>
    <col min="1041" max="1041" width="6.42578125" style="1" customWidth="1"/>
    <col min="1042" max="1042" width="7.5703125" style="1" customWidth="1"/>
    <col min="1043" max="1043" width="1.85546875" style="1" customWidth="1"/>
    <col min="1044" max="1280" width="9.140625" style="1"/>
    <col min="1281" max="1281" width="7" style="1" customWidth="1"/>
    <col min="1282" max="1282" width="24.140625" style="1" customWidth="1"/>
    <col min="1283" max="1286" width="7.5703125" style="1" customWidth="1"/>
    <col min="1287" max="1287" width="7" style="1" customWidth="1"/>
    <col min="1288" max="1290" width="7.5703125" style="1" customWidth="1"/>
    <col min="1291" max="1291" width="5.85546875" style="1" customWidth="1"/>
    <col min="1292" max="1292" width="6.7109375" style="1" customWidth="1"/>
    <col min="1293" max="1293" width="6.5703125" style="1" customWidth="1"/>
    <col min="1294" max="1295" width="7.5703125" style="1" customWidth="1"/>
    <col min="1296" max="1296" width="6.140625" style="1" customWidth="1"/>
    <col min="1297" max="1297" width="6.42578125" style="1" customWidth="1"/>
    <col min="1298" max="1298" width="7.5703125" style="1" customWidth="1"/>
    <col min="1299" max="1299" width="1.85546875" style="1" customWidth="1"/>
    <col min="1300" max="1536" width="9.140625" style="1"/>
    <col min="1537" max="1537" width="7" style="1" customWidth="1"/>
    <col min="1538" max="1538" width="24.140625" style="1" customWidth="1"/>
    <col min="1539" max="1542" width="7.5703125" style="1" customWidth="1"/>
    <col min="1543" max="1543" width="7" style="1" customWidth="1"/>
    <col min="1544" max="1546" width="7.5703125" style="1" customWidth="1"/>
    <col min="1547" max="1547" width="5.85546875" style="1" customWidth="1"/>
    <col min="1548" max="1548" width="6.7109375" style="1" customWidth="1"/>
    <col min="1549" max="1549" width="6.5703125" style="1" customWidth="1"/>
    <col min="1550" max="1551" width="7.5703125" style="1" customWidth="1"/>
    <col min="1552" max="1552" width="6.140625" style="1" customWidth="1"/>
    <col min="1553" max="1553" width="6.42578125" style="1" customWidth="1"/>
    <col min="1554" max="1554" width="7.5703125" style="1" customWidth="1"/>
    <col min="1555" max="1555" width="1.85546875" style="1" customWidth="1"/>
    <col min="1556" max="1792" width="9.140625" style="1"/>
    <col min="1793" max="1793" width="7" style="1" customWidth="1"/>
    <col min="1794" max="1794" width="24.140625" style="1" customWidth="1"/>
    <col min="1795" max="1798" width="7.5703125" style="1" customWidth="1"/>
    <col min="1799" max="1799" width="7" style="1" customWidth="1"/>
    <col min="1800" max="1802" width="7.5703125" style="1" customWidth="1"/>
    <col min="1803" max="1803" width="5.85546875" style="1" customWidth="1"/>
    <col min="1804" max="1804" width="6.7109375" style="1" customWidth="1"/>
    <col min="1805" max="1805" width="6.5703125" style="1" customWidth="1"/>
    <col min="1806" max="1807" width="7.5703125" style="1" customWidth="1"/>
    <col min="1808" max="1808" width="6.140625" style="1" customWidth="1"/>
    <col min="1809" max="1809" width="6.42578125" style="1" customWidth="1"/>
    <col min="1810" max="1810" width="7.5703125" style="1" customWidth="1"/>
    <col min="1811" max="1811" width="1.85546875" style="1" customWidth="1"/>
    <col min="1812" max="2048" width="9.140625" style="1"/>
    <col min="2049" max="2049" width="7" style="1" customWidth="1"/>
    <col min="2050" max="2050" width="24.140625" style="1" customWidth="1"/>
    <col min="2051" max="2054" width="7.5703125" style="1" customWidth="1"/>
    <col min="2055" max="2055" width="7" style="1" customWidth="1"/>
    <col min="2056" max="2058" width="7.5703125" style="1" customWidth="1"/>
    <col min="2059" max="2059" width="5.85546875" style="1" customWidth="1"/>
    <col min="2060" max="2060" width="6.7109375" style="1" customWidth="1"/>
    <col min="2061" max="2061" width="6.5703125" style="1" customWidth="1"/>
    <col min="2062" max="2063" width="7.5703125" style="1" customWidth="1"/>
    <col min="2064" max="2064" width="6.140625" style="1" customWidth="1"/>
    <col min="2065" max="2065" width="6.42578125" style="1" customWidth="1"/>
    <col min="2066" max="2066" width="7.5703125" style="1" customWidth="1"/>
    <col min="2067" max="2067" width="1.85546875" style="1" customWidth="1"/>
    <col min="2068" max="2304" width="9.140625" style="1"/>
    <col min="2305" max="2305" width="7" style="1" customWidth="1"/>
    <col min="2306" max="2306" width="24.140625" style="1" customWidth="1"/>
    <col min="2307" max="2310" width="7.5703125" style="1" customWidth="1"/>
    <col min="2311" max="2311" width="7" style="1" customWidth="1"/>
    <col min="2312" max="2314" width="7.5703125" style="1" customWidth="1"/>
    <col min="2315" max="2315" width="5.85546875" style="1" customWidth="1"/>
    <col min="2316" max="2316" width="6.7109375" style="1" customWidth="1"/>
    <col min="2317" max="2317" width="6.5703125" style="1" customWidth="1"/>
    <col min="2318" max="2319" width="7.5703125" style="1" customWidth="1"/>
    <col min="2320" max="2320" width="6.140625" style="1" customWidth="1"/>
    <col min="2321" max="2321" width="6.42578125" style="1" customWidth="1"/>
    <col min="2322" max="2322" width="7.5703125" style="1" customWidth="1"/>
    <col min="2323" max="2323" width="1.85546875" style="1" customWidth="1"/>
    <col min="2324" max="2560" width="9.140625" style="1"/>
    <col min="2561" max="2561" width="7" style="1" customWidth="1"/>
    <col min="2562" max="2562" width="24.140625" style="1" customWidth="1"/>
    <col min="2563" max="2566" width="7.5703125" style="1" customWidth="1"/>
    <col min="2567" max="2567" width="7" style="1" customWidth="1"/>
    <col min="2568" max="2570" width="7.5703125" style="1" customWidth="1"/>
    <col min="2571" max="2571" width="5.85546875" style="1" customWidth="1"/>
    <col min="2572" max="2572" width="6.7109375" style="1" customWidth="1"/>
    <col min="2573" max="2573" width="6.5703125" style="1" customWidth="1"/>
    <col min="2574" max="2575" width="7.5703125" style="1" customWidth="1"/>
    <col min="2576" max="2576" width="6.140625" style="1" customWidth="1"/>
    <col min="2577" max="2577" width="6.42578125" style="1" customWidth="1"/>
    <col min="2578" max="2578" width="7.5703125" style="1" customWidth="1"/>
    <col min="2579" max="2579" width="1.85546875" style="1" customWidth="1"/>
    <col min="2580" max="2816" width="9.140625" style="1"/>
    <col min="2817" max="2817" width="7" style="1" customWidth="1"/>
    <col min="2818" max="2818" width="24.140625" style="1" customWidth="1"/>
    <col min="2819" max="2822" width="7.5703125" style="1" customWidth="1"/>
    <col min="2823" max="2823" width="7" style="1" customWidth="1"/>
    <col min="2824" max="2826" width="7.5703125" style="1" customWidth="1"/>
    <col min="2827" max="2827" width="5.85546875" style="1" customWidth="1"/>
    <col min="2828" max="2828" width="6.7109375" style="1" customWidth="1"/>
    <col min="2829" max="2829" width="6.5703125" style="1" customWidth="1"/>
    <col min="2830" max="2831" width="7.5703125" style="1" customWidth="1"/>
    <col min="2832" max="2832" width="6.140625" style="1" customWidth="1"/>
    <col min="2833" max="2833" width="6.42578125" style="1" customWidth="1"/>
    <col min="2834" max="2834" width="7.5703125" style="1" customWidth="1"/>
    <col min="2835" max="2835" width="1.85546875" style="1" customWidth="1"/>
    <col min="2836" max="3072" width="9.140625" style="1"/>
    <col min="3073" max="3073" width="7" style="1" customWidth="1"/>
    <col min="3074" max="3074" width="24.140625" style="1" customWidth="1"/>
    <col min="3075" max="3078" width="7.5703125" style="1" customWidth="1"/>
    <col min="3079" max="3079" width="7" style="1" customWidth="1"/>
    <col min="3080" max="3082" width="7.5703125" style="1" customWidth="1"/>
    <col min="3083" max="3083" width="5.85546875" style="1" customWidth="1"/>
    <col min="3084" max="3084" width="6.7109375" style="1" customWidth="1"/>
    <col min="3085" max="3085" width="6.5703125" style="1" customWidth="1"/>
    <col min="3086" max="3087" width="7.5703125" style="1" customWidth="1"/>
    <col min="3088" max="3088" width="6.140625" style="1" customWidth="1"/>
    <col min="3089" max="3089" width="6.42578125" style="1" customWidth="1"/>
    <col min="3090" max="3090" width="7.5703125" style="1" customWidth="1"/>
    <col min="3091" max="3091" width="1.85546875" style="1" customWidth="1"/>
    <col min="3092" max="3328" width="9.140625" style="1"/>
    <col min="3329" max="3329" width="7" style="1" customWidth="1"/>
    <col min="3330" max="3330" width="24.140625" style="1" customWidth="1"/>
    <col min="3331" max="3334" width="7.5703125" style="1" customWidth="1"/>
    <col min="3335" max="3335" width="7" style="1" customWidth="1"/>
    <col min="3336" max="3338" width="7.5703125" style="1" customWidth="1"/>
    <col min="3339" max="3339" width="5.85546875" style="1" customWidth="1"/>
    <col min="3340" max="3340" width="6.7109375" style="1" customWidth="1"/>
    <col min="3341" max="3341" width="6.5703125" style="1" customWidth="1"/>
    <col min="3342" max="3343" width="7.5703125" style="1" customWidth="1"/>
    <col min="3344" max="3344" width="6.140625" style="1" customWidth="1"/>
    <col min="3345" max="3345" width="6.42578125" style="1" customWidth="1"/>
    <col min="3346" max="3346" width="7.5703125" style="1" customWidth="1"/>
    <col min="3347" max="3347" width="1.85546875" style="1" customWidth="1"/>
    <col min="3348" max="3584" width="9.140625" style="1"/>
    <col min="3585" max="3585" width="7" style="1" customWidth="1"/>
    <col min="3586" max="3586" width="24.140625" style="1" customWidth="1"/>
    <col min="3587" max="3590" width="7.5703125" style="1" customWidth="1"/>
    <col min="3591" max="3591" width="7" style="1" customWidth="1"/>
    <col min="3592" max="3594" width="7.5703125" style="1" customWidth="1"/>
    <col min="3595" max="3595" width="5.85546875" style="1" customWidth="1"/>
    <col min="3596" max="3596" width="6.7109375" style="1" customWidth="1"/>
    <col min="3597" max="3597" width="6.5703125" style="1" customWidth="1"/>
    <col min="3598" max="3599" width="7.5703125" style="1" customWidth="1"/>
    <col min="3600" max="3600" width="6.140625" style="1" customWidth="1"/>
    <col min="3601" max="3601" width="6.42578125" style="1" customWidth="1"/>
    <col min="3602" max="3602" width="7.5703125" style="1" customWidth="1"/>
    <col min="3603" max="3603" width="1.85546875" style="1" customWidth="1"/>
    <col min="3604" max="3840" width="9.140625" style="1"/>
    <col min="3841" max="3841" width="7" style="1" customWidth="1"/>
    <col min="3842" max="3842" width="24.140625" style="1" customWidth="1"/>
    <col min="3843" max="3846" width="7.5703125" style="1" customWidth="1"/>
    <col min="3847" max="3847" width="7" style="1" customWidth="1"/>
    <col min="3848" max="3850" width="7.5703125" style="1" customWidth="1"/>
    <col min="3851" max="3851" width="5.85546875" style="1" customWidth="1"/>
    <col min="3852" max="3852" width="6.7109375" style="1" customWidth="1"/>
    <col min="3853" max="3853" width="6.5703125" style="1" customWidth="1"/>
    <col min="3854" max="3855" width="7.5703125" style="1" customWidth="1"/>
    <col min="3856" max="3856" width="6.140625" style="1" customWidth="1"/>
    <col min="3857" max="3857" width="6.42578125" style="1" customWidth="1"/>
    <col min="3858" max="3858" width="7.5703125" style="1" customWidth="1"/>
    <col min="3859" max="3859" width="1.85546875" style="1" customWidth="1"/>
    <col min="3860" max="4096" width="9.140625" style="1"/>
    <col min="4097" max="4097" width="7" style="1" customWidth="1"/>
    <col min="4098" max="4098" width="24.140625" style="1" customWidth="1"/>
    <col min="4099" max="4102" width="7.5703125" style="1" customWidth="1"/>
    <col min="4103" max="4103" width="7" style="1" customWidth="1"/>
    <col min="4104" max="4106" width="7.5703125" style="1" customWidth="1"/>
    <col min="4107" max="4107" width="5.85546875" style="1" customWidth="1"/>
    <col min="4108" max="4108" width="6.7109375" style="1" customWidth="1"/>
    <col min="4109" max="4109" width="6.5703125" style="1" customWidth="1"/>
    <col min="4110" max="4111" width="7.5703125" style="1" customWidth="1"/>
    <col min="4112" max="4112" width="6.140625" style="1" customWidth="1"/>
    <col min="4113" max="4113" width="6.42578125" style="1" customWidth="1"/>
    <col min="4114" max="4114" width="7.5703125" style="1" customWidth="1"/>
    <col min="4115" max="4115" width="1.85546875" style="1" customWidth="1"/>
    <col min="4116" max="4352" width="9.140625" style="1"/>
    <col min="4353" max="4353" width="7" style="1" customWidth="1"/>
    <col min="4354" max="4354" width="24.140625" style="1" customWidth="1"/>
    <col min="4355" max="4358" width="7.5703125" style="1" customWidth="1"/>
    <col min="4359" max="4359" width="7" style="1" customWidth="1"/>
    <col min="4360" max="4362" width="7.5703125" style="1" customWidth="1"/>
    <col min="4363" max="4363" width="5.85546875" style="1" customWidth="1"/>
    <col min="4364" max="4364" width="6.7109375" style="1" customWidth="1"/>
    <col min="4365" max="4365" width="6.5703125" style="1" customWidth="1"/>
    <col min="4366" max="4367" width="7.5703125" style="1" customWidth="1"/>
    <col min="4368" max="4368" width="6.140625" style="1" customWidth="1"/>
    <col min="4369" max="4369" width="6.42578125" style="1" customWidth="1"/>
    <col min="4370" max="4370" width="7.5703125" style="1" customWidth="1"/>
    <col min="4371" max="4371" width="1.85546875" style="1" customWidth="1"/>
    <col min="4372" max="4608" width="9.140625" style="1"/>
    <col min="4609" max="4609" width="7" style="1" customWidth="1"/>
    <col min="4610" max="4610" width="24.140625" style="1" customWidth="1"/>
    <col min="4611" max="4614" width="7.5703125" style="1" customWidth="1"/>
    <col min="4615" max="4615" width="7" style="1" customWidth="1"/>
    <col min="4616" max="4618" width="7.5703125" style="1" customWidth="1"/>
    <col min="4619" max="4619" width="5.85546875" style="1" customWidth="1"/>
    <col min="4620" max="4620" width="6.7109375" style="1" customWidth="1"/>
    <col min="4621" max="4621" width="6.5703125" style="1" customWidth="1"/>
    <col min="4622" max="4623" width="7.5703125" style="1" customWidth="1"/>
    <col min="4624" max="4624" width="6.140625" style="1" customWidth="1"/>
    <col min="4625" max="4625" width="6.42578125" style="1" customWidth="1"/>
    <col min="4626" max="4626" width="7.5703125" style="1" customWidth="1"/>
    <col min="4627" max="4627" width="1.85546875" style="1" customWidth="1"/>
    <col min="4628" max="4864" width="9.140625" style="1"/>
    <col min="4865" max="4865" width="7" style="1" customWidth="1"/>
    <col min="4866" max="4866" width="24.140625" style="1" customWidth="1"/>
    <col min="4867" max="4870" width="7.5703125" style="1" customWidth="1"/>
    <col min="4871" max="4871" width="7" style="1" customWidth="1"/>
    <col min="4872" max="4874" width="7.5703125" style="1" customWidth="1"/>
    <col min="4875" max="4875" width="5.85546875" style="1" customWidth="1"/>
    <col min="4876" max="4876" width="6.7109375" style="1" customWidth="1"/>
    <col min="4877" max="4877" width="6.5703125" style="1" customWidth="1"/>
    <col min="4878" max="4879" width="7.5703125" style="1" customWidth="1"/>
    <col min="4880" max="4880" width="6.140625" style="1" customWidth="1"/>
    <col min="4881" max="4881" width="6.42578125" style="1" customWidth="1"/>
    <col min="4882" max="4882" width="7.5703125" style="1" customWidth="1"/>
    <col min="4883" max="4883" width="1.85546875" style="1" customWidth="1"/>
    <col min="4884" max="5120" width="9.140625" style="1"/>
    <col min="5121" max="5121" width="7" style="1" customWidth="1"/>
    <col min="5122" max="5122" width="24.140625" style="1" customWidth="1"/>
    <col min="5123" max="5126" width="7.5703125" style="1" customWidth="1"/>
    <col min="5127" max="5127" width="7" style="1" customWidth="1"/>
    <col min="5128" max="5130" width="7.5703125" style="1" customWidth="1"/>
    <col min="5131" max="5131" width="5.85546875" style="1" customWidth="1"/>
    <col min="5132" max="5132" width="6.7109375" style="1" customWidth="1"/>
    <col min="5133" max="5133" width="6.5703125" style="1" customWidth="1"/>
    <col min="5134" max="5135" width="7.5703125" style="1" customWidth="1"/>
    <col min="5136" max="5136" width="6.140625" style="1" customWidth="1"/>
    <col min="5137" max="5137" width="6.42578125" style="1" customWidth="1"/>
    <col min="5138" max="5138" width="7.5703125" style="1" customWidth="1"/>
    <col min="5139" max="5139" width="1.85546875" style="1" customWidth="1"/>
    <col min="5140" max="5376" width="9.140625" style="1"/>
    <col min="5377" max="5377" width="7" style="1" customWidth="1"/>
    <col min="5378" max="5378" width="24.140625" style="1" customWidth="1"/>
    <col min="5379" max="5382" width="7.5703125" style="1" customWidth="1"/>
    <col min="5383" max="5383" width="7" style="1" customWidth="1"/>
    <col min="5384" max="5386" width="7.5703125" style="1" customWidth="1"/>
    <col min="5387" max="5387" width="5.85546875" style="1" customWidth="1"/>
    <col min="5388" max="5388" width="6.7109375" style="1" customWidth="1"/>
    <col min="5389" max="5389" width="6.5703125" style="1" customWidth="1"/>
    <col min="5390" max="5391" width="7.5703125" style="1" customWidth="1"/>
    <col min="5392" max="5392" width="6.140625" style="1" customWidth="1"/>
    <col min="5393" max="5393" width="6.42578125" style="1" customWidth="1"/>
    <col min="5394" max="5394" width="7.5703125" style="1" customWidth="1"/>
    <col min="5395" max="5395" width="1.85546875" style="1" customWidth="1"/>
    <col min="5396" max="5632" width="9.140625" style="1"/>
    <col min="5633" max="5633" width="7" style="1" customWidth="1"/>
    <col min="5634" max="5634" width="24.140625" style="1" customWidth="1"/>
    <col min="5635" max="5638" width="7.5703125" style="1" customWidth="1"/>
    <col min="5639" max="5639" width="7" style="1" customWidth="1"/>
    <col min="5640" max="5642" width="7.5703125" style="1" customWidth="1"/>
    <col min="5643" max="5643" width="5.85546875" style="1" customWidth="1"/>
    <col min="5644" max="5644" width="6.7109375" style="1" customWidth="1"/>
    <col min="5645" max="5645" width="6.5703125" style="1" customWidth="1"/>
    <col min="5646" max="5647" width="7.5703125" style="1" customWidth="1"/>
    <col min="5648" max="5648" width="6.140625" style="1" customWidth="1"/>
    <col min="5649" max="5649" width="6.42578125" style="1" customWidth="1"/>
    <col min="5650" max="5650" width="7.5703125" style="1" customWidth="1"/>
    <col min="5651" max="5651" width="1.85546875" style="1" customWidth="1"/>
    <col min="5652" max="5888" width="9.140625" style="1"/>
    <col min="5889" max="5889" width="7" style="1" customWidth="1"/>
    <col min="5890" max="5890" width="24.140625" style="1" customWidth="1"/>
    <col min="5891" max="5894" width="7.5703125" style="1" customWidth="1"/>
    <col min="5895" max="5895" width="7" style="1" customWidth="1"/>
    <col min="5896" max="5898" width="7.5703125" style="1" customWidth="1"/>
    <col min="5899" max="5899" width="5.85546875" style="1" customWidth="1"/>
    <col min="5900" max="5900" width="6.7109375" style="1" customWidth="1"/>
    <col min="5901" max="5901" width="6.5703125" style="1" customWidth="1"/>
    <col min="5902" max="5903" width="7.5703125" style="1" customWidth="1"/>
    <col min="5904" max="5904" width="6.140625" style="1" customWidth="1"/>
    <col min="5905" max="5905" width="6.42578125" style="1" customWidth="1"/>
    <col min="5906" max="5906" width="7.5703125" style="1" customWidth="1"/>
    <col min="5907" max="5907" width="1.85546875" style="1" customWidth="1"/>
    <col min="5908" max="6144" width="9.140625" style="1"/>
    <col min="6145" max="6145" width="7" style="1" customWidth="1"/>
    <col min="6146" max="6146" width="24.140625" style="1" customWidth="1"/>
    <col min="6147" max="6150" width="7.5703125" style="1" customWidth="1"/>
    <col min="6151" max="6151" width="7" style="1" customWidth="1"/>
    <col min="6152" max="6154" width="7.5703125" style="1" customWidth="1"/>
    <col min="6155" max="6155" width="5.85546875" style="1" customWidth="1"/>
    <col min="6156" max="6156" width="6.7109375" style="1" customWidth="1"/>
    <col min="6157" max="6157" width="6.5703125" style="1" customWidth="1"/>
    <col min="6158" max="6159" width="7.5703125" style="1" customWidth="1"/>
    <col min="6160" max="6160" width="6.140625" style="1" customWidth="1"/>
    <col min="6161" max="6161" width="6.42578125" style="1" customWidth="1"/>
    <col min="6162" max="6162" width="7.5703125" style="1" customWidth="1"/>
    <col min="6163" max="6163" width="1.85546875" style="1" customWidth="1"/>
    <col min="6164" max="6400" width="9.140625" style="1"/>
    <col min="6401" max="6401" width="7" style="1" customWidth="1"/>
    <col min="6402" max="6402" width="24.140625" style="1" customWidth="1"/>
    <col min="6403" max="6406" width="7.5703125" style="1" customWidth="1"/>
    <col min="6407" max="6407" width="7" style="1" customWidth="1"/>
    <col min="6408" max="6410" width="7.5703125" style="1" customWidth="1"/>
    <col min="6411" max="6411" width="5.85546875" style="1" customWidth="1"/>
    <col min="6412" max="6412" width="6.7109375" style="1" customWidth="1"/>
    <col min="6413" max="6413" width="6.5703125" style="1" customWidth="1"/>
    <col min="6414" max="6415" width="7.5703125" style="1" customWidth="1"/>
    <col min="6416" max="6416" width="6.140625" style="1" customWidth="1"/>
    <col min="6417" max="6417" width="6.42578125" style="1" customWidth="1"/>
    <col min="6418" max="6418" width="7.5703125" style="1" customWidth="1"/>
    <col min="6419" max="6419" width="1.85546875" style="1" customWidth="1"/>
    <col min="6420" max="6656" width="9.140625" style="1"/>
    <col min="6657" max="6657" width="7" style="1" customWidth="1"/>
    <col min="6658" max="6658" width="24.140625" style="1" customWidth="1"/>
    <col min="6659" max="6662" width="7.5703125" style="1" customWidth="1"/>
    <col min="6663" max="6663" width="7" style="1" customWidth="1"/>
    <col min="6664" max="6666" width="7.5703125" style="1" customWidth="1"/>
    <col min="6667" max="6667" width="5.85546875" style="1" customWidth="1"/>
    <col min="6668" max="6668" width="6.7109375" style="1" customWidth="1"/>
    <col min="6669" max="6669" width="6.5703125" style="1" customWidth="1"/>
    <col min="6670" max="6671" width="7.5703125" style="1" customWidth="1"/>
    <col min="6672" max="6672" width="6.140625" style="1" customWidth="1"/>
    <col min="6673" max="6673" width="6.42578125" style="1" customWidth="1"/>
    <col min="6674" max="6674" width="7.5703125" style="1" customWidth="1"/>
    <col min="6675" max="6675" width="1.85546875" style="1" customWidth="1"/>
    <col min="6676" max="6912" width="9.140625" style="1"/>
    <col min="6913" max="6913" width="7" style="1" customWidth="1"/>
    <col min="6914" max="6914" width="24.140625" style="1" customWidth="1"/>
    <col min="6915" max="6918" width="7.5703125" style="1" customWidth="1"/>
    <col min="6919" max="6919" width="7" style="1" customWidth="1"/>
    <col min="6920" max="6922" width="7.5703125" style="1" customWidth="1"/>
    <col min="6923" max="6923" width="5.85546875" style="1" customWidth="1"/>
    <col min="6924" max="6924" width="6.7109375" style="1" customWidth="1"/>
    <col min="6925" max="6925" width="6.5703125" style="1" customWidth="1"/>
    <col min="6926" max="6927" width="7.5703125" style="1" customWidth="1"/>
    <col min="6928" max="6928" width="6.140625" style="1" customWidth="1"/>
    <col min="6929" max="6929" width="6.42578125" style="1" customWidth="1"/>
    <col min="6930" max="6930" width="7.5703125" style="1" customWidth="1"/>
    <col min="6931" max="6931" width="1.85546875" style="1" customWidth="1"/>
    <col min="6932" max="7168" width="9.140625" style="1"/>
    <col min="7169" max="7169" width="7" style="1" customWidth="1"/>
    <col min="7170" max="7170" width="24.140625" style="1" customWidth="1"/>
    <col min="7171" max="7174" width="7.5703125" style="1" customWidth="1"/>
    <col min="7175" max="7175" width="7" style="1" customWidth="1"/>
    <col min="7176" max="7178" width="7.5703125" style="1" customWidth="1"/>
    <col min="7179" max="7179" width="5.85546875" style="1" customWidth="1"/>
    <col min="7180" max="7180" width="6.7109375" style="1" customWidth="1"/>
    <col min="7181" max="7181" width="6.5703125" style="1" customWidth="1"/>
    <col min="7182" max="7183" width="7.5703125" style="1" customWidth="1"/>
    <col min="7184" max="7184" width="6.140625" style="1" customWidth="1"/>
    <col min="7185" max="7185" width="6.42578125" style="1" customWidth="1"/>
    <col min="7186" max="7186" width="7.5703125" style="1" customWidth="1"/>
    <col min="7187" max="7187" width="1.85546875" style="1" customWidth="1"/>
    <col min="7188" max="7424" width="9.140625" style="1"/>
    <col min="7425" max="7425" width="7" style="1" customWidth="1"/>
    <col min="7426" max="7426" width="24.140625" style="1" customWidth="1"/>
    <col min="7427" max="7430" width="7.5703125" style="1" customWidth="1"/>
    <col min="7431" max="7431" width="7" style="1" customWidth="1"/>
    <col min="7432" max="7434" width="7.5703125" style="1" customWidth="1"/>
    <col min="7435" max="7435" width="5.85546875" style="1" customWidth="1"/>
    <col min="7436" max="7436" width="6.7109375" style="1" customWidth="1"/>
    <col min="7437" max="7437" width="6.5703125" style="1" customWidth="1"/>
    <col min="7438" max="7439" width="7.5703125" style="1" customWidth="1"/>
    <col min="7440" max="7440" width="6.140625" style="1" customWidth="1"/>
    <col min="7441" max="7441" width="6.42578125" style="1" customWidth="1"/>
    <col min="7442" max="7442" width="7.5703125" style="1" customWidth="1"/>
    <col min="7443" max="7443" width="1.85546875" style="1" customWidth="1"/>
    <col min="7444" max="7680" width="9.140625" style="1"/>
    <col min="7681" max="7681" width="7" style="1" customWidth="1"/>
    <col min="7682" max="7682" width="24.140625" style="1" customWidth="1"/>
    <col min="7683" max="7686" width="7.5703125" style="1" customWidth="1"/>
    <col min="7687" max="7687" width="7" style="1" customWidth="1"/>
    <col min="7688" max="7690" width="7.5703125" style="1" customWidth="1"/>
    <col min="7691" max="7691" width="5.85546875" style="1" customWidth="1"/>
    <col min="7692" max="7692" width="6.7109375" style="1" customWidth="1"/>
    <col min="7693" max="7693" width="6.5703125" style="1" customWidth="1"/>
    <col min="7694" max="7695" width="7.5703125" style="1" customWidth="1"/>
    <col min="7696" max="7696" width="6.140625" style="1" customWidth="1"/>
    <col min="7697" max="7697" width="6.42578125" style="1" customWidth="1"/>
    <col min="7698" max="7698" width="7.5703125" style="1" customWidth="1"/>
    <col min="7699" max="7699" width="1.85546875" style="1" customWidth="1"/>
    <col min="7700" max="7936" width="9.140625" style="1"/>
    <col min="7937" max="7937" width="7" style="1" customWidth="1"/>
    <col min="7938" max="7938" width="24.140625" style="1" customWidth="1"/>
    <col min="7939" max="7942" width="7.5703125" style="1" customWidth="1"/>
    <col min="7943" max="7943" width="7" style="1" customWidth="1"/>
    <col min="7944" max="7946" width="7.5703125" style="1" customWidth="1"/>
    <col min="7947" max="7947" width="5.85546875" style="1" customWidth="1"/>
    <col min="7948" max="7948" width="6.7109375" style="1" customWidth="1"/>
    <col min="7949" max="7949" width="6.5703125" style="1" customWidth="1"/>
    <col min="7950" max="7951" width="7.5703125" style="1" customWidth="1"/>
    <col min="7952" max="7952" width="6.140625" style="1" customWidth="1"/>
    <col min="7953" max="7953" width="6.42578125" style="1" customWidth="1"/>
    <col min="7954" max="7954" width="7.5703125" style="1" customWidth="1"/>
    <col min="7955" max="7955" width="1.85546875" style="1" customWidth="1"/>
    <col min="7956" max="8192" width="9.140625" style="1"/>
    <col min="8193" max="8193" width="7" style="1" customWidth="1"/>
    <col min="8194" max="8194" width="24.140625" style="1" customWidth="1"/>
    <col min="8195" max="8198" width="7.5703125" style="1" customWidth="1"/>
    <col min="8199" max="8199" width="7" style="1" customWidth="1"/>
    <col min="8200" max="8202" width="7.5703125" style="1" customWidth="1"/>
    <col min="8203" max="8203" width="5.85546875" style="1" customWidth="1"/>
    <col min="8204" max="8204" width="6.7109375" style="1" customWidth="1"/>
    <col min="8205" max="8205" width="6.5703125" style="1" customWidth="1"/>
    <col min="8206" max="8207" width="7.5703125" style="1" customWidth="1"/>
    <col min="8208" max="8208" width="6.140625" style="1" customWidth="1"/>
    <col min="8209" max="8209" width="6.42578125" style="1" customWidth="1"/>
    <col min="8210" max="8210" width="7.5703125" style="1" customWidth="1"/>
    <col min="8211" max="8211" width="1.85546875" style="1" customWidth="1"/>
    <col min="8212" max="8448" width="9.140625" style="1"/>
    <col min="8449" max="8449" width="7" style="1" customWidth="1"/>
    <col min="8450" max="8450" width="24.140625" style="1" customWidth="1"/>
    <col min="8451" max="8454" width="7.5703125" style="1" customWidth="1"/>
    <col min="8455" max="8455" width="7" style="1" customWidth="1"/>
    <col min="8456" max="8458" width="7.5703125" style="1" customWidth="1"/>
    <col min="8459" max="8459" width="5.85546875" style="1" customWidth="1"/>
    <col min="8460" max="8460" width="6.7109375" style="1" customWidth="1"/>
    <col min="8461" max="8461" width="6.5703125" style="1" customWidth="1"/>
    <col min="8462" max="8463" width="7.5703125" style="1" customWidth="1"/>
    <col min="8464" max="8464" width="6.140625" style="1" customWidth="1"/>
    <col min="8465" max="8465" width="6.42578125" style="1" customWidth="1"/>
    <col min="8466" max="8466" width="7.5703125" style="1" customWidth="1"/>
    <col min="8467" max="8467" width="1.85546875" style="1" customWidth="1"/>
    <col min="8468" max="8704" width="9.140625" style="1"/>
    <col min="8705" max="8705" width="7" style="1" customWidth="1"/>
    <col min="8706" max="8706" width="24.140625" style="1" customWidth="1"/>
    <col min="8707" max="8710" width="7.5703125" style="1" customWidth="1"/>
    <col min="8711" max="8711" width="7" style="1" customWidth="1"/>
    <col min="8712" max="8714" width="7.5703125" style="1" customWidth="1"/>
    <col min="8715" max="8715" width="5.85546875" style="1" customWidth="1"/>
    <col min="8716" max="8716" width="6.7109375" style="1" customWidth="1"/>
    <col min="8717" max="8717" width="6.5703125" style="1" customWidth="1"/>
    <col min="8718" max="8719" width="7.5703125" style="1" customWidth="1"/>
    <col min="8720" max="8720" width="6.140625" style="1" customWidth="1"/>
    <col min="8721" max="8721" width="6.42578125" style="1" customWidth="1"/>
    <col min="8722" max="8722" width="7.5703125" style="1" customWidth="1"/>
    <col min="8723" max="8723" width="1.85546875" style="1" customWidth="1"/>
    <col min="8724" max="8960" width="9.140625" style="1"/>
    <col min="8961" max="8961" width="7" style="1" customWidth="1"/>
    <col min="8962" max="8962" width="24.140625" style="1" customWidth="1"/>
    <col min="8963" max="8966" width="7.5703125" style="1" customWidth="1"/>
    <col min="8967" max="8967" width="7" style="1" customWidth="1"/>
    <col min="8968" max="8970" width="7.5703125" style="1" customWidth="1"/>
    <col min="8971" max="8971" width="5.85546875" style="1" customWidth="1"/>
    <col min="8972" max="8972" width="6.7109375" style="1" customWidth="1"/>
    <col min="8973" max="8973" width="6.5703125" style="1" customWidth="1"/>
    <col min="8974" max="8975" width="7.5703125" style="1" customWidth="1"/>
    <col min="8976" max="8976" width="6.140625" style="1" customWidth="1"/>
    <col min="8977" max="8977" width="6.42578125" style="1" customWidth="1"/>
    <col min="8978" max="8978" width="7.5703125" style="1" customWidth="1"/>
    <col min="8979" max="8979" width="1.85546875" style="1" customWidth="1"/>
    <col min="8980" max="9216" width="9.140625" style="1"/>
    <col min="9217" max="9217" width="7" style="1" customWidth="1"/>
    <col min="9218" max="9218" width="24.140625" style="1" customWidth="1"/>
    <col min="9219" max="9222" width="7.5703125" style="1" customWidth="1"/>
    <col min="9223" max="9223" width="7" style="1" customWidth="1"/>
    <col min="9224" max="9226" width="7.5703125" style="1" customWidth="1"/>
    <col min="9227" max="9227" width="5.85546875" style="1" customWidth="1"/>
    <col min="9228" max="9228" width="6.7109375" style="1" customWidth="1"/>
    <col min="9229" max="9229" width="6.5703125" style="1" customWidth="1"/>
    <col min="9230" max="9231" width="7.5703125" style="1" customWidth="1"/>
    <col min="9232" max="9232" width="6.140625" style="1" customWidth="1"/>
    <col min="9233" max="9233" width="6.42578125" style="1" customWidth="1"/>
    <col min="9234" max="9234" width="7.5703125" style="1" customWidth="1"/>
    <col min="9235" max="9235" width="1.85546875" style="1" customWidth="1"/>
    <col min="9236" max="9472" width="9.140625" style="1"/>
    <col min="9473" max="9473" width="7" style="1" customWidth="1"/>
    <col min="9474" max="9474" width="24.140625" style="1" customWidth="1"/>
    <col min="9475" max="9478" width="7.5703125" style="1" customWidth="1"/>
    <col min="9479" max="9479" width="7" style="1" customWidth="1"/>
    <col min="9480" max="9482" width="7.5703125" style="1" customWidth="1"/>
    <col min="9483" max="9483" width="5.85546875" style="1" customWidth="1"/>
    <col min="9484" max="9484" width="6.7109375" style="1" customWidth="1"/>
    <col min="9485" max="9485" width="6.5703125" style="1" customWidth="1"/>
    <col min="9486" max="9487" width="7.5703125" style="1" customWidth="1"/>
    <col min="9488" max="9488" width="6.140625" style="1" customWidth="1"/>
    <col min="9489" max="9489" width="6.42578125" style="1" customWidth="1"/>
    <col min="9490" max="9490" width="7.5703125" style="1" customWidth="1"/>
    <col min="9491" max="9491" width="1.85546875" style="1" customWidth="1"/>
    <col min="9492" max="9728" width="9.140625" style="1"/>
    <col min="9729" max="9729" width="7" style="1" customWidth="1"/>
    <col min="9730" max="9730" width="24.140625" style="1" customWidth="1"/>
    <col min="9731" max="9734" width="7.5703125" style="1" customWidth="1"/>
    <col min="9735" max="9735" width="7" style="1" customWidth="1"/>
    <col min="9736" max="9738" width="7.5703125" style="1" customWidth="1"/>
    <col min="9739" max="9739" width="5.85546875" style="1" customWidth="1"/>
    <col min="9740" max="9740" width="6.7109375" style="1" customWidth="1"/>
    <col min="9741" max="9741" width="6.5703125" style="1" customWidth="1"/>
    <col min="9742" max="9743" width="7.5703125" style="1" customWidth="1"/>
    <col min="9744" max="9744" width="6.140625" style="1" customWidth="1"/>
    <col min="9745" max="9745" width="6.42578125" style="1" customWidth="1"/>
    <col min="9746" max="9746" width="7.5703125" style="1" customWidth="1"/>
    <col min="9747" max="9747" width="1.85546875" style="1" customWidth="1"/>
    <col min="9748" max="9984" width="9.140625" style="1"/>
    <col min="9985" max="9985" width="7" style="1" customWidth="1"/>
    <col min="9986" max="9986" width="24.140625" style="1" customWidth="1"/>
    <col min="9987" max="9990" width="7.5703125" style="1" customWidth="1"/>
    <col min="9991" max="9991" width="7" style="1" customWidth="1"/>
    <col min="9992" max="9994" width="7.5703125" style="1" customWidth="1"/>
    <col min="9995" max="9995" width="5.85546875" style="1" customWidth="1"/>
    <col min="9996" max="9996" width="6.7109375" style="1" customWidth="1"/>
    <col min="9997" max="9997" width="6.5703125" style="1" customWidth="1"/>
    <col min="9998" max="9999" width="7.5703125" style="1" customWidth="1"/>
    <col min="10000" max="10000" width="6.140625" style="1" customWidth="1"/>
    <col min="10001" max="10001" width="6.42578125" style="1" customWidth="1"/>
    <col min="10002" max="10002" width="7.5703125" style="1" customWidth="1"/>
    <col min="10003" max="10003" width="1.85546875" style="1" customWidth="1"/>
    <col min="10004" max="10240" width="9.140625" style="1"/>
    <col min="10241" max="10241" width="7" style="1" customWidth="1"/>
    <col min="10242" max="10242" width="24.140625" style="1" customWidth="1"/>
    <col min="10243" max="10246" width="7.5703125" style="1" customWidth="1"/>
    <col min="10247" max="10247" width="7" style="1" customWidth="1"/>
    <col min="10248" max="10250" width="7.5703125" style="1" customWidth="1"/>
    <col min="10251" max="10251" width="5.85546875" style="1" customWidth="1"/>
    <col min="10252" max="10252" width="6.7109375" style="1" customWidth="1"/>
    <col min="10253" max="10253" width="6.5703125" style="1" customWidth="1"/>
    <col min="10254" max="10255" width="7.5703125" style="1" customWidth="1"/>
    <col min="10256" max="10256" width="6.140625" style="1" customWidth="1"/>
    <col min="10257" max="10257" width="6.42578125" style="1" customWidth="1"/>
    <col min="10258" max="10258" width="7.5703125" style="1" customWidth="1"/>
    <col min="10259" max="10259" width="1.85546875" style="1" customWidth="1"/>
    <col min="10260" max="10496" width="9.140625" style="1"/>
    <col min="10497" max="10497" width="7" style="1" customWidth="1"/>
    <col min="10498" max="10498" width="24.140625" style="1" customWidth="1"/>
    <col min="10499" max="10502" width="7.5703125" style="1" customWidth="1"/>
    <col min="10503" max="10503" width="7" style="1" customWidth="1"/>
    <col min="10504" max="10506" width="7.5703125" style="1" customWidth="1"/>
    <col min="10507" max="10507" width="5.85546875" style="1" customWidth="1"/>
    <col min="10508" max="10508" width="6.7109375" style="1" customWidth="1"/>
    <col min="10509" max="10509" width="6.5703125" style="1" customWidth="1"/>
    <col min="10510" max="10511" width="7.5703125" style="1" customWidth="1"/>
    <col min="10512" max="10512" width="6.140625" style="1" customWidth="1"/>
    <col min="10513" max="10513" width="6.42578125" style="1" customWidth="1"/>
    <col min="10514" max="10514" width="7.5703125" style="1" customWidth="1"/>
    <col min="10515" max="10515" width="1.85546875" style="1" customWidth="1"/>
    <col min="10516" max="10752" width="9.140625" style="1"/>
    <col min="10753" max="10753" width="7" style="1" customWidth="1"/>
    <col min="10754" max="10754" width="24.140625" style="1" customWidth="1"/>
    <col min="10755" max="10758" width="7.5703125" style="1" customWidth="1"/>
    <col min="10759" max="10759" width="7" style="1" customWidth="1"/>
    <col min="10760" max="10762" width="7.5703125" style="1" customWidth="1"/>
    <col min="10763" max="10763" width="5.85546875" style="1" customWidth="1"/>
    <col min="10764" max="10764" width="6.7109375" style="1" customWidth="1"/>
    <col min="10765" max="10765" width="6.5703125" style="1" customWidth="1"/>
    <col min="10766" max="10767" width="7.5703125" style="1" customWidth="1"/>
    <col min="10768" max="10768" width="6.140625" style="1" customWidth="1"/>
    <col min="10769" max="10769" width="6.42578125" style="1" customWidth="1"/>
    <col min="10770" max="10770" width="7.5703125" style="1" customWidth="1"/>
    <col min="10771" max="10771" width="1.85546875" style="1" customWidth="1"/>
    <col min="10772" max="11008" width="9.140625" style="1"/>
    <col min="11009" max="11009" width="7" style="1" customWidth="1"/>
    <col min="11010" max="11010" width="24.140625" style="1" customWidth="1"/>
    <col min="11011" max="11014" width="7.5703125" style="1" customWidth="1"/>
    <col min="11015" max="11015" width="7" style="1" customWidth="1"/>
    <col min="11016" max="11018" width="7.5703125" style="1" customWidth="1"/>
    <col min="11019" max="11019" width="5.85546875" style="1" customWidth="1"/>
    <col min="11020" max="11020" width="6.7109375" style="1" customWidth="1"/>
    <col min="11021" max="11021" width="6.5703125" style="1" customWidth="1"/>
    <col min="11022" max="11023" width="7.5703125" style="1" customWidth="1"/>
    <col min="11024" max="11024" width="6.140625" style="1" customWidth="1"/>
    <col min="11025" max="11025" width="6.42578125" style="1" customWidth="1"/>
    <col min="11026" max="11026" width="7.5703125" style="1" customWidth="1"/>
    <col min="11027" max="11027" width="1.85546875" style="1" customWidth="1"/>
    <col min="11028" max="11264" width="9.140625" style="1"/>
    <col min="11265" max="11265" width="7" style="1" customWidth="1"/>
    <col min="11266" max="11266" width="24.140625" style="1" customWidth="1"/>
    <col min="11267" max="11270" width="7.5703125" style="1" customWidth="1"/>
    <col min="11271" max="11271" width="7" style="1" customWidth="1"/>
    <col min="11272" max="11274" width="7.5703125" style="1" customWidth="1"/>
    <col min="11275" max="11275" width="5.85546875" style="1" customWidth="1"/>
    <col min="11276" max="11276" width="6.7109375" style="1" customWidth="1"/>
    <col min="11277" max="11277" width="6.5703125" style="1" customWidth="1"/>
    <col min="11278" max="11279" width="7.5703125" style="1" customWidth="1"/>
    <col min="11280" max="11280" width="6.140625" style="1" customWidth="1"/>
    <col min="11281" max="11281" width="6.42578125" style="1" customWidth="1"/>
    <col min="11282" max="11282" width="7.5703125" style="1" customWidth="1"/>
    <col min="11283" max="11283" width="1.85546875" style="1" customWidth="1"/>
    <col min="11284" max="11520" width="9.140625" style="1"/>
    <col min="11521" max="11521" width="7" style="1" customWidth="1"/>
    <col min="11522" max="11522" width="24.140625" style="1" customWidth="1"/>
    <col min="11523" max="11526" width="7.5703125" style="1" customWidth="1"/>
    <col min="11527" max="11527" width="7" style="1" customWidth="1"/>
    <col min="11528" max="11530" width="7.5703125" style="1" customWidth="1"/>
    <col min="11531" max="11531" width="5.85546875" style="1" customWidth="1"/>
    <col min="11532" max="11532" width="6.7109375" style="1" customWidth="1"/>
    <col min="11533" max="11533" width="6.5703125" style="1" customWidth="1"/>
    <col min="11534" max="11535" width="7.5703125" style="1" customWidth="1"/>
    <col min="11536" max="11536" width="6.140625" style="1" customWidth="1"/>
    <col min="11537" max="11537" width="6.42578125" style="1" customWidth="1"/>
    <col min="11538" max="11538" width="7.5703125" style="1" customWidth="1"/>
    <col min="11539" max="11539" width="1.85546875" style="1" customWidth="1"/>
    <col min="11540" max="11776" width="9.140625" style="1"/>
    <col min="11777" max="11777" width="7" style="1" customWidth="1"/>
    <col min="11778" max="11778" width="24.140625" style="1" customWidth="1"/>
    <col min="11779" max="11782" width="7.5703125" style="1" customWidth="1"/>
    <col min="11783" max="11783" width="7" style="1" customWidth="1"/>
    <col min="11784" max="11786" width="7.5703125" style="1" customWidth="1"/>
    <col min="11787" max="11787" width="5.85546875" style="1" customWidth="1"/>
    <col min="11788" max="11788" width="6.7109375" style="1" customWidth="1"/>
    <col min="11789" max="11789" width="6.5703125" style="1" customWidth="1"/>
    <col min="11790" max="11791" width="7.5703125" style="1" customWidth="1"/>
    <col min="11792" max="11792" width="6.140625" style="1" customWidth="1"/>
    <col min="11793" max="11793" width="6.42578125" style="1" customWidth="1"/>
    <col min="11794" max="11794" width="7.5703125" style="1" customWidth="1"/>
    <col min="11795" max="11795" width="1.85546875" style="1" customWidth="1"/>
    <col min="11796" max="12032" width="9.140625" style="1"/>
    <col min="12033" max="12033" width="7" style="1" customWidth="1"/>
    <col min="12034" max="12034" width="24.140625" style="1" customWidth="1"/>
    <col min="12035" max="12038" width="7.5703125" style="1" customWidth="1"/>
    <col min="12039" max="12039" width="7" style="1" customWidth="1"/>
    <col min="12040" max="12042" width="7.5703125" style="1" customWidth="1"/>
    <col min="12043" max="12043" width="5.85546875" style="1" customWidth="1"/>
    <col min="12044" max="12044" width="6.7109375" style="1" customWidth="1"/>
    <col min="12045" max="12045" width="6.5703125" style="1" customWidth="1"/>
    <col min="12046" max="12047" width="7.5703125" style="1" customWidth="1"/>
    <col min="12048" max="12048" width="6.140625" style="1" customWidth="1"/>
    <col min="12049" max="12049" width="6.42578125" style="1" customWidth="1"/>
    <col min="12050" max="12050" width="7.5703125" style="1" customWidth="1"/>
    <col min="12051" max="12051" width="1.85546875" style="1" customWidth="1"/>
    <col min="12052" max="12288" width="9.140625" style="1"/>
    <col min="12289" max="12289" width="7" style="1" customWidth="1"/>
    <col min="12290" max="12290" width="24.140625" style="1" customWidth="1"/>
    <col min="12291" max="12294" width="7.5703125" style="1" customWidth="1"/>
    <col min="12295" max="12295" width="7" style="1" customWidth="1"/>
    <col min="12296" max="12298" width="7.5703125" style="1" customWidth="1"/>
    <col min="12299" max="12299" width="5.85546875" style="1" customWidth="1"/>
    <col min="12300" max="12300" width="6.7109375" style="1" customWidth="1"/>
    <col min="12301" max="12301" width="6.5703125" style="1" customWidth="1"/>
    <col min="12302" max="12303" width="7.5703125" style="1" customWidth="1"/>
    <col min="12304" max="12304" width="6.140625" style="1" customWidth="1"/>
    <col min="12305" max="12305" width="6.42578125" style="1" customWidth="1"/>
    <col min="12306" max="12306" width="7.5703125" style="1" customWidth="1"/>
    <col min="12307" max="12307" width="1.85546875" style="1" customWidth="1"/>
    <col min="12308" max="12544" width="9.140625" style="1"/>
    <col min="12545" max="12545" width="7" style="1" customWidth="1"/>
    <col min="12546" max="12546" width="24.140625" style="1" customWidth="1"/>
    <col min="12547" max="12550" width="7.5703125" style="1" customWidth="1"/>
    <col min="12551" max="12551" width="7" style="1" customWidth="1"/>
    <col min="12552" max="12554" width="7.5703125" style="1" customWidth="1"/>
    <col min="12555" max="12555" width="5.85546875" style="1" customWidth="1"/>
    <col min="12556" max="12556" width="6.7109375" style="1" customWidth="1"/>
    <col min="12557" max="12557" width="6.5703125" style="1" customWidth="1"/>
    <col min="12558" max="12559" width="7.5703125" style="1" customWidth="1"/>
    <col min="12560" max="12560" width="6.140625" style="1" customWidth="1"/>
    <col min="12561" max="12561" width="6.42578125" style="1" customWidth="1"/>
    <col min="12562" max="12562" width="7.5703125" style="1" customWidth="1"/>
    <col min="12563" max="12563" width="1.85546875" style="1" customWidth="1"/>
    <col min="12564" max="12800" width="9.140625" style="1"/>
    <col min="12801" max="12801" width="7" style="1" customWidth="1"/>
    <col min="12802" max="12802" width="24.140625" style="1" customWidth="1"/>
    <col min="12803" max="12806" width="7.5703125" style="1" customWidth="1"/>
    <col min="12807" max="12807" width="7" style="1" customWidth="1"/>
    <col min="12808" max="12810" width="7.5703125" style="1" customWidth="1"/>
    <col min="12811" max="12811" width="5.85546875" style="1" customWidth="1"/>
    <col min="12812" max="12812" width="6.7109375" style="1" customWidth="1"/>
    <col min="12813" max="12813" width="6.5703125" style="1" customWidth="1"/>
    <col min="12814" max="12815" width="7.5703125" style="1" customWidth="1"/>
    <col min="12816" max="12816" width="6.140625" style="1" customWidth="1"/>
    <col min="12817" max="12817" width="6.42578125" style="1" customWidth="1"/>
    <col min="12818" max="12818" width="7.5703125" style="1" customWidth="1"/>
    <col min="12819" max="12819" width="1.85546875" style="1" customWidth="1"/>
    <col min="12820" max="13056" width="9.140625" style="1"/>
    <col min="13057" max="13057" width="7" style="1" customWidth="1"/>
    <col min="13058" max="13058" width="24.140625" style="1" customWidth="1"/>
    <col min="13059" max="13062" width="7.5703125" style="1" customWidth="1"/>
    <col min="13063" max="13063" width="7" style="1" customWidth="1"/>
    <col min="13064" max="13066" width="7.5703125" style="1" customWidth="1"/>
    <col min="13067" max="13067" width="5.85546875" style="1" customWidth="1"/>
    <col min="13068" max="13068" width="6.7109375" style="1" customWidth="1"/>
    <col min="13069" max="13069" width="6.5703125" style="1" customWidth="1"/>
    <col min="13070" max="13071" width="7.5703125" style="1" customWidth="1"/>
    <col min="13072" max="13072" width="6.140625" style="1" customWidth="1"/>
    <col min="13073" max="13073" width="6.42578125" style="1" customWidth="1"/>
    <col min="13074" max="13074" width="7.5703125" style="1" customWidth="1"/>
    <col min="13075" max="13075" width="1.85546875" style="1" customWidth="1"/>
    <col min="13076" max="13312" width="9.140625" style="1"/>
    <col min="13313" max="13313" width="7" style="1" customWidth="1"/>
    <col min="13314" max="13314" width="24.140625" style="1" customWidth="1"/>
    <col min="13315" max="13318" width="7.5703125" style="1" customWidth="1"/>
    <col min="13319" max="13319" width="7" style="1" customWidth="1"/>
    <col min="13320" max="13322" width="7.5703125" style="1" customWidth="1"/>
    <col min="13323" max="13323" width="5.85546875" style="1" customWidth="1"/>
    <col min="13324" max="13324" width="6.7109375" style="1" customWidth="1"/>
    <col min="13325" max="13325" width="6.5703125" style="1" customWidth="1"/>
    <col min="13326" max="13327" width="7.5703125" style="1" customWidth="1"/>
    <col min="13328" max="13328" width="6.140625" style="1" customWidth="1"/>
    <col min="13329" max="13329" width="6.42578125" style="1" customWidth="1"/>
    <col min="13330" max="13330" width="7.5703125" style="1" customWidth="1"/>
    <col min="13331" max="13331" width="1.85546875" style="1" customWidth="1"/>
    <col min="13332" max="13568" width="9.140625" style="1"/>
    <col min="13569" max="13569" width="7" style="1" customWidth="1"/>
    <col min="13570" max="13570" width="24.140625" style="1" customWidth="1"/>
    <col min="13571" max="13574" width="7.5703125" style="1" customWidth="1"/>
    <col min="13575" max="13575" width="7" style="1" customWidth="1"/>
    <col min="13576" max="13578" width="7.5703125" style="1" customWidth="1"/>
    <col min="13579" max="13579" width="5.85546875" style="1" customWidth="1"/>
    <col min="13580" max="13580" width="6.7109375" style="1" customWidth="1"/>
    <col min="13581" max="13581" width="6.5703125" style="1" customWidth="1"/>
    <col min="13582" max="13583" width="7.5703125" style="1" customWidth="1"/>
    <col min="13584" max="13584" width="6.140625" style="1" customWidth="1"/>
    <col min="13585" max="13585" width="6.42578125" style="1" customWidth="1"/>
    <col min="13586" max="13586" width="7.5703125" style="1" customWidth="1"/>
    <col min="13587" max="13587" width="1.85546875" style="1" customWidth="1"/>
    <col min="13588" max="13824" width="9.140625" style="1"/>
    <col min="13825" max="13825" width="7" style="1" customWidth="1"/>
    <col min="13826" max="13826" width="24.140625" style="1" customWidth="1"/>
    <col min="13827" max="13830" width="7.5703125" style="1" customWidth="1"/>
    <col min="13831" max="13831" width="7" style="1" customWidth="1"/>
    <col min="13832" max="13834" width="7.5703125" style="1" customWidth="1"/>
    <col min="13835" max="13835" width="5.85546875" style="1" customWidth="1"/>
    <col min="13836" max="13836" width="6.7109375" style="1" customWidth="1"/>
    <col min="13837" max="13837" width="6.5703125" style="1" customWidth="1"/>
    <col min="13838" max="13839" width="7.5703125" style="1" customWidth="1"/>
    <col min="13840" max="13840" width="6.140625" style="1" customWidth="1"/>
    <col min="13841" max="13841" width="6.42578125" style="1" customWidth="1"/>
    <col min="13842" max="13842" width="7.5703125" style="1" customWidth="1"/>
    <col min="13843" max="13843" width="1.85546875" style="1" customWidth="1"/>
    <col min="13844" max="14080" width="9.140625" style="1"/>
    <col min="14081" max="14081" width="7" style="1" customWidth="1"/>
    <col min="14082" max="14082" width="24.140625" style="1" customWidth="1"/>
    <col min="14083" max="14086" width="7.5703125" style="1" customWidth="1"/>
    <col min="14087" max="14087" width="7" style="1" customWidth="1"/>
    <col min="14088" max="14090" width="7.5703125" style="1" customWidth="1"/>
    <col min="14091" max="14091" width="5.85546875" style="1" customWidth="1"/>
    <col min="14092" max="14092" width="6.7109375" style="1" customWidth="1"/>
    <col min="14093" max="14093" width="6.5703125" style="1" customWidth="1"/>
    <col min="14094" max="14095" width="7.5703125" style="1" customWidth="1"/>
    <col min="14096" max="14096" width="6.140625" style="1" customWidth="1"/>
    <col min="14097" max="14097" width="6.42578125" style="1" customWidth="1"/>
    <col min="14098" max="14098" width="7.5703125" style="1" customWidth="1"/>
    <col min="14099" max="14099" width="1.85546875" style="1" customWidth="1"/>
    <col min="14100" max="14336" width="9.140625" style="1"/>
    <col min="14337" max="14337" width="7" style="1" customWidth="1"/>
    <col min="14338" max="14338" width="24.140625" style="1" customWidth="1"/>
    <col min="14339" max="14342" width="7.5703125" style="1" customWidth="1"/>
    <col min="14343" max="14343" width="7" style="1" customWidth="1"/>
    <col min="14344" max="14346" width="7.5703125" style="1" customWidth="1"/>
    <col min="14347" max="14347" width="5.85546875" style="1" customWidth="1"/>
    <col min="14348" max="14348" width="6.7109375" style="1" customWidth="1"/>
    <col min="14349" max="14349" width="6.5703125" style="1" customWidth="1"/>
    <col min="14350" max="14351" width="7.5703125" style="1" customWidth="1"/>
    <col min="14352" max="14352" width="6.140625" style="1" customWidth="1"/>
    <col min="14353" max="14353" width="6.42578125" style="1" customWidth="1"/>
    <col min="14354" max="14354" width="7.5703125" style="1" customWidth="1"/>
    <col min="14355" max="14355" width="1.85546875" style="1" customWidth="1"/>
    <col min="14356" max="14592" width="9.140625" style="1"/>
    <col min="14593" max="14593" width="7" style="1" customWidth="1"/>
    <col min="14594" max="14594" width="24.140625" style="1" customWidth="1"/>
    <col min="14595" max="14598" width="7.5703125" style="1" customWidth="1"/>
    <col min="14599" max="14599" width="7" style="1" customWidth="1"/>
    <col min="14600" max="14602" width="7.5703125" style="1" customWidth="1"/>
    <col min="14603" max="14603" width="5.85546875" style="1" customWidth="1"/>
    <col min="14604" max="14604" width="6.7109375" style="1" customWidth="1"/>
    <col min="14605" max="14605" width="6.5703125" style="1" customWidth="1"/>
    <col min="14606" max="14607" width="7.5703125" style="1" customWidth="1"/>
    <col min="14608" max="14608" width="6.140625" style="1" customWidth="1"/>
    <col min="14609" max="14609" width="6.42578125" style="1" customWidth="1"/>
    <col min="14610" max="14610" width="7.5703125" style="1" customWidth="1"/>
    <col min="14611" max="14611" width="1.85546875" style="1" customWidth="1"/>
    <col min="14612" max="14848" width="9.140625" style="1"/>
    <col min="14849" max="14849" width="7" style="1" customWidth="1"/>
    <col min="14850" max="14850" width="24.140625" style="1" customWidth="1"/>
    <col min="14851" max="14854" width="7.5703125" style="1" customWidth="1"/>
    <col min="14855" max="14855" width="7" style="1" customWidth="1"/>
    <col min="14856" max="14858" width="7.5703125" style="1" customWidth="1"/>
    <col min="14859" max="14859" width="5.85546875" style="1" customWidth="1"/>
    <col min="14860" max="14860" width="6.7109375" style="1" customWidth="1"/>
    <col min="14861" max="14861" width="6.5703125" style="1" customWidth="1"/>
    <col min="14862" max="14863" width="7.5703125" style="1" customWidth="1"/>
    <col min="14864" max="14864" width="6.140625" style="1" customWidth="1"/>
    <col min="14865" max="14865" width="6.42578125" style="1" customWidth="1"/>
    <col min="14866" max="14866" width="7.5703125" style="1" customWidth="1"/>
    <col min="14867" max="14867" width="1.85546875" style="1" customWidth="1"/>
    <col min="14868" max="15104" width="9.140625" style="1"/>
    <col min="15105" max="15105" width="7" style="1" customWidth="1"/>
    <col min="15106" max="15106" width="24.140625" style="1" customWidth="1"/>
    <col min="15107" max="15110" width="7.5703125" style="1" customWidth="1"/>
    <col min="15111" max="15111" width="7" style="1" customWidth="1"/>
    <col min="15112" max="15114" width="7.5703125" style="1" customWidth="1"/>
    <col min="15115" max="15115" width="5.85546875" style="1" customWidth="1"/>
    <col min="15116" max="15116" width="6.7109375" style="1" customWidth="1"/>
    <col min="15117" max="15117" width="6.5703125" style="1" customWidth="1"/>
    <col min="15118" max="15119" width="7.5703125" style="1" customWidth="1"/>
    <col min="15120" max="15120" width="6.140625" style="1" customWidth="1"/>
    <col min="15121" max="15121" width="6.42578125" style="1" customWidth="1"/>
    <col min="15122" max="15122" width="7.5703125" style="1" customWidth="1"/>
    <col min="15123" max="15123" width="1.85546875" style="1" customWidth="1"/>
    <col min="15124" max="15360" width="9.140625" style="1"/>
    <col min="15361" max="15361" width="7" style="1" customWidth="1"/>
    <col min="15362" max="15362" width="24.140625" style="1" customWidth="1"/>
    <col min="15363" max="15366" width="7.5703125" style="1" customWidth="1"/>
    <col min="15367" max="15367" width="7" style="1" customWidth="1"/>
    <col min="15368" max="15370" width="7.5703125" style="1" customWidth="1"/>
    <col min="15371" max="15371" width="5.85546875" style="1" customWidth="1"/>
    <col min="15372" max="15372" width="6.7109375" style="1" customWidth="1"/>
    <col min="15373" max="15373" width="6.5703125" style="1" customWidth="1"/>
    <col min="15374" max="15375" width="7.5703125" style="1" customWidth="1"/>
    <col min="15376" max="15376" width="6.140625" style="1" customWidth="1"/>
    <col min="15377" max="15377" width="6.42578125" style="1" customWidth="1"/>
    <col min="15378" max="15378" width="7.5703125" style="1" customWidth="1"/>
    <col min="15379" max="15379" width="1.85546875" style="1" customWidth="1"/>
    <col min="15380" max="15616" width="9.140625" style="1"/>
    <col min="15617" max="15617" width="7" style="1" customWidth="1"/>
    <col min="15618" max="15618" width="24.140625" style="1" customWidth="1"/>
    <col min="15619" max="15622" width="7.5703125" style="1" customWidth="1"/>
    <col min="15623" max="15623" width="7" style="1" customWidth="1"/>
    <col min="15624" max="15626" width="7.5703125" style="1" customWidth="1"/>
    <col min="15627" max="15627" width="5.85546875" style="1" customWidth="1"/>
    <col min="15628" max="15628" width="6.7109375" style="1" customWidth="1"/>
    <col min="15629" max="15629" width="6.5703125" style="1" customWidth="1"/>
    <col min="15630" max="15631" width="7.5703125" style="1" customWidth="1"/>
    <col min="15632" max="15632" width="6.140625" style="1" customWidth="1"/>
    <col min="15633" max="15633" width="6.42578125" style="1" customWidth="1"/>
    <col min="15634" max="15634" width="7.5703125" style="1" customWidth="1"/>
    <col min="15635" max="15635" width="1.85546875" style="1" customWidth="1"/>
    <col min="15636" max="15872" width="9.140625" style="1"/>
    <col min="15873" max="15873" width="7" style="1" customWidth="1"/>
    <col min="15874" max="15874" width="24.140625" style="1" customWidth="1"/>
    <col min="15875" max="15878" width="7.5703125" style="1" customWidth="1"/>
    <col min="15879" max="15879" width="7" style="1" customWidth="1"/>
    <col min="15880" max="15882" width="7.5703125" style="1" customWidth="1"/>
    <col min="15883" max="15883" width="5.85546875" style="1" customWidth="1"/>
    <col min="15884" max="15884" width="6.7109375" style="1" customWidth="1"/>
    <col min="15885" max="15885" width="6.5703125" style="1" customWidth="1"/>
    <col min="15886" max="15887" width="7.5703125" style="1" customWidth="1"/>
    <col min="15888" max="15888" width="6.140625" style="1" customWidth="1"/>
    <col min="15889" max="15889" width="6.42578125" style="1" customWidth="1"/>
    <col min="15890" max="15890" width="7.5703125" style="1" customWidth="1"/>
    <col min="15891" max="15891" width="1.85546875" style="1" customWidth="1"/>
    <col min="15892" max="16128" width="9.140625" style="1"/>
    <col min="16129" max="16129" width="7" style="1" customWidth="1"/>
    <col min="16130" max="16130" width="24.140625" style="1" customWidth="1"/>
    <col min="16131" max="16134" width="7.5703125" style="1" customWidth="1"/>
    <col min="16135" max="16135" width="7" style="1" customWidth="1"/>
    <col min="16136" max="16138" width="7.5703125" style="1" customWidth="1"/>
    <col min="16139" max="16139" width="5.85546875" style="1" customWidth="1"/>
    <col min="16140" max="16140" width="6.7109375" style="1" customWidth="1"/>
    <col min="16141" max="16141" width="6.5703125" style="1" customWidth="1"/>
    <col min="16142" max="16143" width="7.5703125" style="1" customWidth="1"/>
    <col min="16144" max="16144" width="6.140625" style="1" customWidth="1"/>
    <col min="16145" max="16145" width="6.42578125" style="1" customWidth="1"/>
    <col min="16146" max="16146" width="7.5703125" style="1" customWidth="1"/>
    <col min="16147" max="16147" width="1.85546875" style="1" customWidth="1"/>
    <col min="16148" max="16384" width="9.140625" style="1"/>
  </cols>
  <sheetData>
    <row r="1" spans="1:20">
      <c r="R1" s="181" t="s">
        <v>141</v>
      </c>
    </row>
    <row r="2" spans="1:20" ht="15">
      <c r="R2" s="180"/>
    </row>
    <row r="3" spans="1:20" ht="15.75">
      <c r="A3" s="197" t="s">
        <v>142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T3" s="1"/>
    </row>
    <row r="4" spans="1:20" ht="13.5" thickBot="1">
      <c r="M4" s="57"/>
      <c r="N4" s="57"/>
      <c r="O4" s="57"/>
      <c r="P4" s="10"/>
      <c r="Q4" s="57"/>
      <c r="R4" s="10"/>
      <c r="T4" s="1"/>
    </row>
    <row r="5" spans="1:20">
      <c r="A5" s="189" t="s">
        <v>57</v>
      </c>
      <c r="B5" s="190"/>
      <c r="C5" s="11" t="s">
        <v>56</v>
      </c>
      <c r="D5" s="11" t="s">
        <v>55</v>
      </c>
      <c r="E5" s="11" t="s">
        <v>54</v>
      </c>
      <c r="F5" s="12" t="s">
        <v>53</v>
      </c>
      <c r="G5" s="11" t="s">
        <v>52</v>
      </c>
      <c r="H5" s="13" t="s">
        <v>51</v>
      </c>
      <c r="I5" s="12" t="s">
        <v>50</v>
      </c>
      <c r="J5" s="11" t="s">
        <v>49</v>
      </c>
      <c r="K5" s="12" t="s">
        <v>48</v>
      </c>
      <c r="L5" s="11" t="s">
        <v>47</v>
      </c>
      <c r="M5" s="12" t="s">
        <v>46</v>
      </c>
      <c r="N5" s="11" t="s">
        <v>45</v>
      </c>
      <c r="O5" s="14" t="s">
        <v>44</v>
      </c>
      <c r="P5" s="11" t="s">
        <v>43</v>
      </c>
      <c r="Q5" s="15" t="s">
        <v>42</v>
      </c>
      <c r="R5" s="16" t="s">
        <v>41</v>
      </c>
      <c r="S5" s="9"/>
      <c r="T5" s="1"/>
    </row>
    <row r="6" spans="1:20" ht="13.5" thickBot="1">
      <c r="A6" s="191"/>
      <c r="B6" s="192"/>
      <c r="C6" s="17" t="s">
        <v>40</v>
      </c>
      <c r="D6" s="18" t="s">
        <v>39</v>
      </c>
      <c r="E6" s="18" t="s">
        <v>38</v>
      </c>
      <c r="F6" s="19" t="s">
        <v>37</v>
      </c>
      <c r="G6" s="18" t="s">
        <v>36</v>
      </c>
      <c r="H6" s="20"/>
      <c r="I6" s="21" t="s">
        <v>32</v>
      </c>
      <c r="J6" s="18" t="s">
        <v>35</v>
      </c>
      <c r="K6" s="19" t="s">
        <v>34</v>
      </c>
      <c r="L6" s="18" t="s">
        <v>33</v>
      </c>
      <c r="M6" s="19" t="s">
        <v>32</v>
      </c>
      <c r="N6" s="18" t="s">
        <v>31</v>
      </c>
      <c r="O6" s="22" t="s">
        <v>30</v>
      </c>
      <c r="P6" s="18" t="s">
        <v>29</v>
      </c>
      <c r="Q6" s="17"/>
      <c r="R6" s="23"/>
      <c r="S6" s="8"/>
      <c r="T6" s="1"/>
    </row>
    <row r="7" spans="1:20" ht="13.5" thickBot="1">
      <c r="A7" s="36" t="s">
        <v>28</v>
      </c>
      <c r="B7" s="24" t="s">
        <v>27</v>
      </c>
      <c r="C7" s="25">
        <f t="shared" ref="C7:Q7" si="0">SUM(C8)</f>
        <v>7500</v>
      </c>
      <c r="D7" s="26">
        <f t="shared" si="0"/>
        <v>0</v>
      </c>
      <c r="E7" s="26">
        <f t="shared" si="0"/>
        <v>6000</v>
      </c>
      <c r="F7" s="26">
        <f t="shared" si="0"/>
        <v>15000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2000</v>
      </c>
      <c r="M7" s="26">
        <f t="shared" si="0"/>
        <v>3200</v>
      </c>
      <c r="N7" s="26">
        <f t="shared" si="0"/>
        <v>0</v>
      </c>
      <c r="O7" s="26">
        <f t="shared" si="0"/>
        <v>0</v>
      </c>
      <c r="P7" s="26">
        <f t="shared" si="0"/>
        <v>3000</v>
      </c>
      <c r="Q7" s="26">
        <f t="shared" si="0"/>
        <v>0</v>
      </c>
      <c r="R7" s="26">
        <f t="shared" ref="R7:R21" si="1">SUM(C7:Q7)</f>
        <v>36700</v>
      </c>
      <c r="T7" s="1"/>
    </row>
    <row r="8" spans="1:20" ht="13.5" thickBot="1">
      <c r="A8" s="151" t="s">
        <v>26</v>
      </c>
      <c r="B8" s="29" t="s">
        <v>25</v>
      </c>
      <c r="C8" s="37">
        <f t="shared" ref="C8:Q8" si="2">SUM(C9:C12)</f>
        <v>7500</v>
      </c>
      <c r="D8" s="31">
        <f t="shared" si="2"/>
        <v>0</v>
      </c>
      <c r="E8" s="31">
        <f t="shared" si="2"/>
        <v>6000</v>
      </c>
      <c r="F8" s="31">
        <f t="shared" si="2"/>
        <v>15000</v>
      </c>
      <c r="G8" s="31">
        <f t="shared" si="2"/>
        <v>0</v>
      </c>
      <c r="H8" s="31">
        <f t="shared" si="2"/>
        <v>0</v>
      </c>
      <c r="I8" s="31">
        <f t="shared" si="2"/>
        <v>0</v>
      </c>
      <c r="J8" s="31">
        <f t="shared" si="2"/>
        <v>0</v>
      </c>
      <c r="K8" s="31">
        <f t="shared" si="2"/>
        <v>0</v>
      </c>
      <c r="L8" s="31">
        <f t="shared" si="2"/>
        <v>2000</v>
      </c>
      <c r="M8" s="31">
        <f t="shared" si="2"/>
        <v>3200</v>
      </c>
      <c r="N8" s="31">
        <f t="shared" si="2"/>
        <v>0</v>
      </c>
      <c r="O8" s="31">
        <f t="shared" si="2"/>
        <v>0</v>
      </c>
      <c r="P8" s="31">
        <f t="shared" si="2"/>
        <v>3000</v>
      </c>
      <c r="Q8" s="31">
        <f t="shared" si="2"/>
        <v>0</v>
      </c>
      <c r="R8" s="31">
        <f t="shared" si="1"/>
        <v>36700</v>
      </c>
      <c r="T8" s="1"/>
    </row>
    <row r="9" spans="1:20" hidden="1" outlineLevel="1">
      <c r="A9" s="38"/>
      <c r="B9" s="58" t="s">
        <v>15</v>
      </c>
      <c r="C9" s="75"/>
      <c r="D9" s="61"/>
      <c r="E9" s="61">
        <v>6000</v>
      </c>
      <c r="F9" s="62">
        <v>3000</v>
      </c>
      <c r="G9" s="61"/>
      <c r="H9" s="61"/>
      <c r="I9" s="62"/>
      <c r="J9" s="61"/>
      <c r="K9" s="62"/>
      <c r="L9" s="61">
        <v>2000</v>
      </c>
      <c r="M9" s="62">
        <v>2000</v>
      </c>
      <c r="N9" s="61"/>
      <c r="O9" s="63"/>
      <c r="P9" s="61">
        <v>2000</v>
      </c>
      <c r="Q9" s="59"/>
      <c r="R9" s="163">
        <f t="shared" si="1"/>
        <v>15000</v>
      </c>
      <c r="T9" s="1"/>
    </row>
    <row r="10" spans="1:20" hidden="1" outlineLevel="1">
      <c r="A10" s="38"/>
      <c r="B10" s="64" t="s">
        <v>8</v>
      </c>
      <c r="C10" s="133"/>
      <c r="D10" s="65"/>
      <c r="E10" s="65"/>
      <c r="F10" s="66"/>
      <c r="G10" s="65"/>
      <c r="H10" s="65"/>
      <c r="I10" s="66"/>
      <c r="J10" s="65"/>
      <c r="K10" s="66"/>
      <c r="L10" s="65"/>
      <c r="M10" s="66">
        <v>1200</v>
      </c>
      <c r="N10" s="65"/>
      <c r="O10" s="67"/>
      <c r="P10" s="65"/>
      <c r="Q10" s="133"/>
      <c r="R10" s="68">
        <f t="shared" si="1"/>
        <v>1200</v>
      </c>
      <c r="T10" s="1"/>
    </row>
    <row r="11" spans="1:20" hidden="1" outlineLevel="1">
      <c r="A11" s="38"/>
      <c r="B11" s="64" t="s">
        <v>12</v>
      </c>
      <c r="C11" s="157"/>
      <c r="D11" s="81"/>
      <c r="E11" s="81"/>
      <c r="F11" s="82"/>
      <c r="G11" s="81"/>
      <c r="H11" s="81"/>
      <c r="I11" s="82"/>
      <c r="J11" s="81"/>
      <c r="K11" s="82"/>
      <c r="L11" s="81"/>
      <c r="M11" s="82"/>
      <c r="N11" s="81"/>
      <c r="O11" s="83"/>
      <c r="P11" s="81">
        <v>1000</v>
      </c>
      <c r="Q11" s="157"/>
      <c r="R11" s="179">
        <f t="shared" si="1"/>
        <v>1000</v>
      </c>
      <c r="T11" s="1"/>
    </row>
    <row r="12" spans="1:20" ht="13.5" hidden="1" outlineLevel="1" thickBot="1">
      <c r="A12" s="38"/>
      <c r="B12" s="69" t="s">
        <v>7</v>
      </c>
      <c r="C12" s="70">
        <v>7500</v>
      </c>
      <c r="D12" s="71"/>
      <c r="E12" s="71"/>
      <c r="F12" s="72">
        <v>12000</v>
      </c>
      <c r="G12" s="71"/>
      <c r="H12" s="71"/>
      <c r="I12" s="72"/>
      <c r="J12" s="71"/>
      <c r="K12" s="72"/>
      <c r="L12" s="71"/>
      <c r="M12" s="72"/>
      <c r="N12" s="71"/>
      <c r="O12" s="73"/>
      <c r="P12" s="71"/>
      <c r="Q12" s="70"/>
      <c r="R12" s="74">
        <f t="shared" si="1"/>
        <v>19500</v>
      </c>
      <c r="T12" s="1"/>
    </row>
    <row r="13" spans="1:20" s="4" customFormat="1" ht="13.5" collapsed="1" thickBot="1">
      <c r="A13" s="36" t="s">
        <v>87</v>
      </c>
      <c r="B13" s="24" t="s">
        <v>88</v>
      </c>
      <c r="C13" s="25">
        <f>SUM(C14)</f>
        <v>0</v>
      </c>
      <c r="D13" s="25">
        <f t="shared" ref="D13:N13" si="3">SUM(D14)</f>
        <v>0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1000</v>
      </c>
      <c r="I13" s="25">
        <f t="shared" si="3"/>
        <v>0</v>
      </c>
      <c r="J13" s="25">
        <f t="shared" si="3"/>
        <v>0</v>
      </c>
      <c r="K13" s="25">
        <f t="shared" si="3"/>
        <v>0</v>
      </c>
      <c r="L13" s="25">
        <f t="shared" si="3"/>
        <v>0</v>
      </c>
      <c r="M13" s="25">
        <f t="shared" si="3"/>
        <v>0</v>
      </c>
      <c r="N13" s="25">
        <f t="shared" si="3"/>
        <v>0</v>
      </c>
      <c r="O13" s="25">
        <f>SUM(O14)</f>
        <v>0</v>
      </c>
      <c r="P13" s="25">
        <f t="shared" ref="P13" si="4">SUM(P14)</f>
        <v>0</v>
      </c>
      <c r="Q13" s="25">
        <f t="shared" ref="Q13" si="5">SUM(Q14)</f>
        <v>0</v>
      </c>
      <c r="R13" s="25">
        <f t="shared" ref="R13" si="6">SUM(R14)</f>
        <v>1000</v>
      </c>
    </row>
    <row r="14" spans="1:20" s="6" customFormat="1" ht="13.5" thickBot="1">
      <c r="A14" s="152" t="s">
        <v>89</v>
      </c>
      <c r="B14" s="29" t="s">
        <v>13</v>
      </c>
      <c r="C14" s="45">
        <f>SUM(C15:C17)</f>
        <v>0</v>
      </c>
      <c r="D14" s="45">
        <f t="shared" ref="D14:R14" si="7">SUM(D15:D17)</f>
        <v>0</v>
      </c>
      <c r="E14" s="45">
        <f t="shared" si="7"/>
        <v>0</v>
      </c>
      <c r="F14" s="45">
        <f t="shared" si="7"/>
        <v>0</v>
      </c>
      <c r="G14" s="45">
        <f t="shared" si="7"/>
        <v>0</v>
      </c>
      <c r="H14" s="45">
        <f t="shared" si="7"/>
        <v>1000</v>
      </c>
      <c r="I14" s="45">
        <f t="shared" si="7"/>
        <v>0</v>
      </c>
      <c r="J14" s="45">
        <f t="shared" si="7"/>
        <v>0</v>
      </c>
      <c r="K14" s="45">
        <f t="shared" si="7"/>
        <v>0</v>
      </c>
      <c r="L14" s="45">
        <f t="shared" si="7"/>
        <v>0</v>
      </c>
      <c r="M14" s="45">
        <f t="shared" si="7"/>
        <v>0</v>
      </c>
      <c r="N14" s="45">
        <f t="shared" si="7"/>
        <v>0</v>
      </c>
      <c r="O14" s="45">
        <f t="shared" si="7"/>
        <v>0</v>
      </c>
      <c r="P14" s="45">
        <f t="shared" si="7"/>
        <v>0</v>
      </c>
      <c r="Q14" s="45">
        <f t="shared" si="7"/>
        <v>0</v>
      </c>
      <c r="R14" s="45">
        <f t="shared" si="7"/>
        <v>1000</v>
      </c>
    </row>
    <row r="15" spans="1:20" s="56" customFormat="1" hidden="1" outlineLevel="1">
      <c r="A15" s="169"/>
      <c r="B15" s="58" t="s">
        <v>15</v>
      </c>
      <c r="C15" s="59"/>
      <c r="D15" s="60"/>
      <c r="E15" s="60"/>
      <c r="F15" s="62"/>
      <c r="G15" s="61"/>
      <c r="H15" s="61">
        <v>850</v>
      </c>
      <c r="I15" s="62"/>
      <c r="J15" s="61"/>
      <c r="K15" s="170"/>
      <c r="L15" s="60"/>
      <c r="M15" s="170"/>
      <c r="N15" s="60"/>
      <c r="O15" s="171"/>
      <c r="P15" s="60"/>
      <c r="Q15" s="59"/>
      <c r="R15" s="60">
        <f>SUM(C15:Q15)</f>
        <v>850</v>
      </c>
    </row>
    <row r="16" spans="1:20" s="56" customFormat="1" hidden="1" outlineLevel="1">
      <c r="A16" s="176"/>
      <c r="B16" s="64" t="s">
        <v>12</v>
      </c>
      <c r="C16" s="133"/>
      <c r="D16" s="68"/>
      <c r="E16" s="68"/>
      <c r="F16" s="66"/>
      <c r="G16" s="65"/>
      <c r="H16" s="65">
        <v>150</v>
      </c>
      <c r="I16" s="66"/>
      <c r="J16" s="65"/>
      <c r="K16" s="177"/>
      <c r="L16" s="68"/>
      <c r="M16" s="177"/>
      <c r="N16" s="68"/>
      <c r="O16" s="178"/>
      <c r="P16" s="68"/>
      <c r="Q16" s="133"/>
      <c r="R16" s="179">
        <f t="shared" si="1"/>
        <v>150</v>
      </c>
    </row>
    <row r="17" spans="1:20" ht="13.5" hidden="1" outlineLevel="1" thickBot="1">
      <c r="A17" s="164"/>
      <c r="B17" s="35" t="s">
        <v>7</v>
      </c>
      <c r="C17" s="136"/>
      <c r="D17" s="137"/>
      <c r="E17" s="137"/>
      <c r="F17" s="138"/>
      <c r="G17" s="137">
        <f>12000-12000</f>
        <v>0</v>
      </c>
      <c r="H17" s="137"/>
      <c r="I17" s="138"/>
      <c r="J17" s="137"/>
      <c r="K17" s="138"/>
      <c r="L17" s="137"/>
      <c r="M17" s="138"/>
      <c r="N17" s="137"/>
      <c r="O17" s="139"/>
      <c r="P17" s="137"/>
      <c r="Q17" s="136"/>
      <c r="R17" s="165">
        <f>SUM(C17:Q17)</f>
        <v>0</v>
      </c>
      <c r="T17" s="1"/>
    </row>
    <row r="18" spans="1:20" s="4" customFormat="1" ht="13.5" collapsed="1" thickBot="1">
      <c r="A18" s="36" t="s">
        <v>24</v>
      </c>
      <c r="B18" s="24" t="s">
        <v>23</v>
      </c>
      <c r="C18" s="25">
        <f t="shared" ref="C18:Q18" si="8">SUM(C19)</f>
        <v>600</v>
      </c>
      <c r="D18" s="26">
        <f t="shared" si="8"/>
        <v>0</v>
      </c>
      <c r="E18" s="26">
        <f t="shared" si="8"/>
        <v>0</v>
      </c>
      <c r="F18" s="27">
        <f t="shared" si="8"/>
        <v>0</v>
      </c>
      <c r="G18" s="26">
        <f t="shared" si="8"/>
        <v>0</v>
      </c>
      <c r="H18" s="26">
        <f t="shared" si="8"/>
        <v>0</v>
      </c>
      <c r="I18" s="27">
        <f t="shared" si="8"/>
        <v>500</v>
      </c>
      <c r="J18" s="26">
        <f t="shared" si="8"/>
        <v>0</v>
      </c>
      <c r="K18" s="27">
        <f t="shared" si="8"/>
        <v>0</v>
      </c>
      <c r="L18" s="26">
        <f t="shared" si="8"/>
        <v>0</v>
      </c>
      <c r="M18" s="27">
        <f t="shared" si="8"/>
        <v>0</v>
      </c>
      <c r="N18" s="26">
        <f t="shared" si="8"/>
        <v>2200</v>
      </c>
      <c r="O18" s="28">
        <f t="shared" si="8"/>
        <v>0</v>
      </c>
      <c r="P18" s="26">
        <f t="shared" si="8"/>
        <v>0</v>
      </c>
      <c r="Q18" s="25">
        <f t="shared" si="8"/>
        <v>0</v>
      </c>
      <c r="R18" s="26">
        <f t="shared" si="1"/>
        <v>3300</v>
      </c>
    </row>
    <row r="19" spans="1:20" s="6" customFormat="1" ht="13.5" thickBot="1">
      <c r="A19" s="152" t="s">
        <v>22</v>
      </c>
      <c r="B19" s="29" t="s">
        <v>21</v>
      </c>
      <c r="C19" s="44">
        <f>SUM(C20:C21)</f>
        <v>600</v>
      </c>
      <c r="D19" s="44">
        <f t="shared" ref="D19:R19" si="9">SUM(D20:D21)</f>
        <v>0</v>
      </c>
      <c r="E19" s="44">
        <f t="shared" si="9"/>
        <v>0</v>
      </c>
      <c r="F19" s="44">
        <f t="shared" si="9"/>
        <v>0</v>
      </c>
      <c r="G19" s="44">
        <f t="shared" si="9"/>
        <v>0</v>
      </c>
      <c r="H19" s="44">
        <f t="shared" si="9"/>
        <v>0</v>
      </c>
      <c r="I19" s="44">
        <f t="shared" si="9"/>
        <v>500</v>
      </c>
      <c r="J19" s="44">
        <f t="shared" si="9"/>
        <v>0</v>
      </c>
      <c r="K19" s="44">
        <f t="shared" si="9"/>
        <v>0</v>
      </c>
      <c r="L19" s="44">
        <f t="shared" si="9"/>
        <v>0</v>
      </c>
      <c r="M19" s="44">
        <f t="shared" si="9"/>
        <v>0</v>
      </c>
      <c r="N19" s="44">
        <f t="shared" si="9"/>
        <v>2200</v>
      </c>
      <c r="O19" s="44">
        <f t="shared" si="9"/>
        <v>0</v>
      </c>
      <c r="P19" s="44">
        <f t="shared" si="9"/>
        <v>0</v>
      </c>
      <c r="Q19" s="44">
        <f t="shared" si="9"/>
        <v>0</v>
      </c>
      <c r="R19" s="44">
        <f t="shared" si="9"/>
        <v>3300</v>
      </c>
    </row>
    <row r="20" spans="1:20" s="56" customFormat="1" hidden="1" outlineLevel="1">
      <c r="A20" s="135"/>
      <c r="B20" s="58" t="s">
        <v>15</v>
      </c>
      <c r="C20" s="75">
        <v>600</v>
      </c>
      <c r="D20" s="61"/>
      <c r="E20" s="61"/>
      <c r="F20" s="62"/>
      <c r="G20" s="61"/>
      <c r="H20" s="61"/>
      <c r="I20" s="62">
        <v>500</v>
      </c>
      <c r="J20" s="61"/>
      <c r="K20" s="62"/>
      <c r="L20" s="61"/>
      <c r="M20" s="62"/>
      <c r="N20" s="61">
        <v>1000</v>
      </c>
      <c r="O20" s="63"/>
      <c r="P20" s="61"/>
      <c r="Q20" s="75"/>
      <c r="R20" s="60">
        <f t="shared" si="1"/>
        <v>2100</v>
      </c>
    </row>
    <row r="21" spans="1:20" ht="13.5" hidden="1" outlineLevel="1" thickBot="1">
      <c r="A21" s="134"/>
      <c r="B21" s="69" t="s">
        <v>8</v>
      </c>
      <c r="C21" s="70"/>
      <c r="D21" s="71"/>
      <c r="E21" s="71"/>
      <c r="F21" s="72"/>
      <c r="G21" s="71"/>
      <c r="H21" s="71"/>
      <c r="I21" s="72"/>
      <c r="J21" s="71"/>
      <c r="K21" s="72"/>
      <c r="L21" s="71"/>
      <c r="M21" s="72"/>
      <c r="N21" s="71">
        <v>1200</v>
      </c>
      <c r="O21" s="73"/>
      <c r="P21" s="71"/>
      <c r="Q21" s="70"/>
      <c r="R21" s="74">
        <f t="shared" si="1"/>
        <v>1200</v>
      </c>
      <c r="T21" s="1"/>
    </row>
    <row r="22" spans="1:20" s="4" customFormat="1" ht="13.5" collapsed="1" thickBot="1">
      <c r="A22" s="36" t="s">
        <v>78</v>
      </c>
      <c r="B22" s="24" t="s">
        <v>79</v>
      </c>
      <c r="C22" s="25">
        <f>SUM(C23+C25)</f>
        <v>0</v>
      </c>
      <c r="D22" s="25">
        <f t="shared" ref="D22:R22" si="10">SUM(D23+D25)</f>
        <v>0</v>
      </c>
      <c r="E22" s="25">
        <f t="shared" si="10"/>
        <v>0</v>
      </c>
      <c r="F22" s="25">
        <f t="shared" si="10"/>
        <v>0</v>
      </c>
      <c r="G22" s="25">
        <f t="shared" si="10"/>
        <v>0</v>
      </c>
      <c r="H22" s="25">
        <f t="shared" si="10"/>
        <v>0</v>
      </c>
      <c r="I22" s="25">
        <f t="shared" si="10"/>
        <v>0</v>
      </c>
      <c r="J22" s="25">
        <f t="shared" si="10"/>
        <v>0</v>
      </c>
      <c r="K22" s="25">
        <f t="shared" si="10"/>
        <v>500</v>
      </c>
      <c r="L22" s="25">
        <f t="shared" si="10"/>
        <v>0</v>
      </c>
      <c r="M22" s="25">
        <f t="shared" si="10"/>
        <v>0</v>
      </c>
      <c r="N22" s="25">
        <f t="shared" si="10"/>
        <v>0</v>
      </c>
      <c r="O22" s="25">
        <f t="shared" si="10"/>
        <v>2500</v>
      </c>
      <c r="P22" s="25">
        <f t="shared" si="10"/>
        <v>0</v>
      </c>
      <c r="Q22" s="25">
        <f t="shared" si="10"/>
        <v>0</v>
      </c>
      <c r="R22" s="25">
        <f t="shared" si="10"/>
        <v>3000</v>
      </c>
    </row>
    <row r="23" spans="1:20" s="6" customFormat="1">
      <c r="A23" s="152" t="s">
        <v>91</v>
      </c>
      <c r="B23" s="29" t="s">
        <v>134</v>
      </c>
      <c r="C23" s="45">
        <f>SUM(C24)</f>
        <v>0</v>
      </c>
      <c r="D23" s="45">
        <f t="shared" ref="D23:R23" si="11">SUM(D24)</f>
        <v>0</v>
      </c>
      <c r="E23" s="45">
        <f t="shared" si="11"/>
        <v>0</v>
      </c>
      <c r="F23" s="45">
        <f t="shared" si="11"/>
        <v>0</v>
      </c>
      <c r="G23" s="45">
        <f t="shared" si="11"/>
        <v>0</v>
      </c>
      <c r="H23" s="45">
        <f t="shared" si="11"/>
        <v>0</v>
      </c>
      <c r="I23" s="45">
        <f t="shared" si="11"/>
        <v>0</v>
      </c>
      <c r="J23" s="45">
        <f t="shared" si="11"/>
        <v>0</v>
      </c>
      <c r="K23" s="45">
        <f t="shared" si="11"/>
        <v>0</v>
      </c>
      <c r="L23" s="45">
        <f t="shared" si="11"/>
        <v>0</v>
      </c>
      <c r="M23" s="45">
        <f t="shared" si="11"/>
        <v>0</v>
      </c>
      <c r="N23" s="45">
        <f t="shared" si="11"/>
        <v>0</v>
      </c>
      <c r="O23" s="45">
        <f t="shared" si="11"/>
        <v>2500</v>
      </c>
      <c r="P23" s="45">
        <f t="shared" si="11"/>
        <v>0</v>
      </c>
      <c r="Q23" s="45">
        <f t="shared" si="11"/>
        <v>0</v>
      </c>
      <c r="R23" s="45">
        <f t="shared" si="11"/>
        <v>2500</v>
      </c>
    </row>
    <row r="24" spans="1:20" hidden="1" outlineLevel="1">
      <c r="A24" s="46"/>
      <c r="B24" s="175" t="s">
        <v>135</v>
      </c>
      <c r="C24" s="47"/>
      <c r="D24" s="48"/>
      <c r="E24" s="48"/>
      <c r="F24" s="49"/>
      <c r="G24" s="48"/>
      <c r="H24" s="48"/>
      <c r="I24" s="49"/>
      <c r="J24" s="48"/>
      <c r="K24" s="49"/>
      <c r="L24" s="48"/>
      <c r="M24" s="49"/>
      <c r="N24" s="48"/>
      <c r="O24" s="50">
        <v>2500</v>
      </c>
      <c r="P24" s="48"/>
      <c r="Q24" s="47"/>
      <c r="R24" s="51">
        <f>SUM(C24:Q24)</f>
        <v>2500</v>
      </c>
      <c r="T24" s="1"/>
    </row>
    <row r="25" spans="1:20" s="6" customFormat="1" ht="13.5" collapsed="1" thickBot="1">
      <c r="A25" s="152" t="s">
        <v>128</v>
      </c>
      <c r="B25" s="174" t="s">
        <v>129</v>
      </c>
      <c r="C25" s="45">
        <f>SUM(C26)</f>
        <v>0</v>
      </c>
      <c r="D25" s="45">
        <f t="shared" ref="D25:R25" si="12">SUM(D26)</f>
        <v>0</v>
      </c>
      <c r="E25" s="45">
        <f t="shared" si="12"/>
        <v>0</v>
      </c>
      <c r="F25" s="45">
        <f t="shared" si="12"/>
        <v>0</v>
      </c>
      <c r="G25" s="45">
        <f t="shared" si="12"/>
        <v>0</v>
      </c>
      <c r="H25" s="45">
        <f t="shared" si="12"/>
        <v>0</v>
      </c>
      <c r="I25" s="45">
        <f t="shared" si="12"/>
        <v>0</v>
      </c>
      <c r="J25" s="45">
        <f t="shared" si="12"/>
        <v>0</v>
      </c>
      <c r="K25" s="45">
        <f t="shared" si="12"/>
        <v>500</v>
      </c>
      <c r="L25" s="45">
        <f t="shared" si="12"/>
        <v>0</v>
      </c>
      <c r="M25" s="45">
        <f t="shared" si="12"/>
        <v>0</v>
      </c>
      <c r="N25" s="45">
        <f t="shared" si="12"/>
        <v>0</v>
      </c>
      <c r="O25" s="45">
        <f t="shared" si="12"/>
        <v>0</v>
      </c>
      <c r="P25" s="45">
        <f t="shared" si="12"/>
        <v>0</v>
      </c>
      <c r="Q25" s="45">
        <f t="shared" si="12"/>
        <v>0</v>
      </c>
      <c r="R25" s="45">
        <f t="shared" si="12"/>
        <v>500</v>
      </c>
    </row>
    <row r="26" spans="1:20" ht="13.5" hidden="1" outlineLevel="1" thickBot="1">
      <c r="A26" s="46"/>
      <c r="B26" s="35" t="s">
        <v>15</v>
      </c>
      <c r="C26" s="47"/>
      <c r="D26" s="48"/>
      <c r="E26" s="48"/>
      <c r="F26" s="49"/>
      <c r="G26" s="48"/>
      <c r="H26" s="48"/>
      <c r="I26" s="49"/>
      <c r="J26" s="48"/>
      <c r="K26" s="49">
        <v>500</v>
      </c>
      <c r="L26" s="48"/>
      <c r="M26" s="49"/>
      <c r="N26" s="48"/>
      <c r="O26" s="50"/>
      <c r="P26" s="48"/>
      <c r="Q26" s="47"/>
      <c r="R26" s="51">
        <f>SUM(C26:Q26)</f>
        <v>500</v>
      </c>
      <c r="T26" s="1"/>
    </row>
    <row r="27" spans="1:20" s="4" customFormat="1" ht="13.5" collapsed="1" thickBot="1">
      <c r="A27" s="36" t="s">
        <v>20</v>
      </c>
      <c r="B27" s="24" t="s">
        <v>19</v>
      </c>
      <c r="C27" s="25">
        <f>SUM(C28+C30)</f>
        <v>0</v>
      </c>
      <c r="D27" s="25">
        <f t="shared" ref="D27:R27" si="13">SUM(D28+D30)</f>
        <v>20000</v>
      </c>
      <c r="E27" s="25">
        <f t="shared" si="13"/>
        <v>15000</v>
      </c>
      <c r="F27" s="25">
        <f t="shared" si="13"/>
        <v>0</v>
      </c>
      <c r="G27" s="25">
        <f t="shared" si="13"/>
        <v>0</v>
      </c>
      <c r="H27" s="25">
        <f t="shared" si="13"/>
        <v>28000</v>
      </c>
      <c r="I27" s="25">
        <f t="shared" si="13"/>
        <v>0</v>
      </c>
      <c r="J27" s="25">
        <f t="shared" si="13"/>
        <v>0</v>
      </c>
      <c r="K27" s="25">
        <f t="shared" si="13"/>
        <v>0</v>
      </c>
      <c r="L27" s="25">
        <f t="shared" si="13"/>
        <v>0</v>
      </c>
      <c r="M27" s="25">
        <f t="shared" si="13"/>
        <v>3000</v>
      </c>
      <c r="N27" s="25">
        <f t="shared" si="13"/>
        <v>0</v>
      </c>
      <c r="O27" s="25">
        <f t="shared" si="13"/>
        <v>0</v>
      </c>
      <c r="P27" s="25">
        <f t="shared" si="13"/>
        <v>0</v>
      </c>
      <c r="Q27" s="25">
        <f t="shared" si="13"/>
        <v>1000</v>
      </c>
      <c r="R27" s="25">
        <f t="shared" si="13"/>
        <v>67000</v>
      </c>
    </row>
    <row r="28" spans="1:20" s="6" customFormat="1" ht="13.5" thickBot="1">
      <c r="A28" s="152" t="s">
        <v>92</v>
      </c>
      <c r="B28" s="29" t="s">
        <v>93</v>
      </c>
      <c r="C28" s="45">
        <f>SUM(C29)</f>
        <v>0</v>
      </c>
      <c r="D28" s="45">
        <f t="shared" ref="D28:R28" si="14">SUM(D29)</f>
        <v>0</v>
      </c>
      <c r="E28" s="45">
        <f t="shared" si="14"/>
        <v>0</v>
      </c>
      <c r="F28" s="45">
        <f t="shared" si="14"/>
        <v>0</v>
      </c>
      <c r="G28" s="45">
        <f t="shared" si="14"/>
        <v>0</v>
      </c>
      <c r="H28" s="45">
        <f t="shared" si="14"/>
        <v>0</v>
      </c>
      <c r="I28" s="45">
        <f t="shared" si="14"/>
        <v>0</v>
      </c>
      <c r="J28" s="45">
        <f t="shared" si="14"/>
        <v>0</v>
      </c>
      <c r="K28" s="45">
        <f t="shared" si="14"/>
        <v>0</v>
      </c>
      <c r="L28" s="45">
        <f t="shared" si="14"/>
        <v>0</v>
      </c>
      <c r="M28" s="45">
        <f t="shared" si="14"/>
        <v>3000</v>
      </c>
      <c r="N28" s="45">
        <f t="shared" si="14"/>
        <v>0</v>
      </c>
      <c r="O28" s="45">
        <f t="shared" si="14"/>
        <v>0</v>
      </c>
      <c r="P28" s="45">
        <f t="shared" si="14"/>
        <v>0</v>
      </c>
      <c r="Q28" s="45">
        <f t="shared" si="14"/>
        <v>1000</v>
      </c>
      <c r="R28" s="45">
        <f t="shared" si="14"/>
        <v>4000</v>
      </c>
    </row>
    <row r="29" spans="1:20" ht="13.5" hidden="1" outlineLevel="1" thickBot="1">
      <c r="A29" s="158"/>
      <c r="B29" s="35" t="s">
        <v>15</v>
      </c>
      <c r="C29" s="159"/>
      <c r="D29" s="160"/>
      <c r="E29" s="160"/>
      <c r="F29" s="161"/>
      <c r="G29" s="160"/>
      <c r="H29" s="160"/>
      <c r="I29" s="161"/>
      <c r="J29" s="160"/>
      <c r="K29" s="161"/>
      <c r="L29" s="160"/>
      <c r="M29" s="161">
        <v>3000</v>
      </c>
      <c r="N29" s="160"/>
      <c r="O29" s="162"/>
      <c r="P29" s="160"/>
      <c r="Q29" s="159">
        <v>1000</v>
      </c>
      <c r="R29" s="163">
        <f>SUM(C29:Q29)</f>
        <v>4000</v>
      </c>
      <c r="T29" s="1"/>
    </row>
    <row r="30" spans="1:20" s="6" customFormat="1" ht="13.5" collapsed="1" thickBot="1">
      <c r="A30" s="166" t="s">
        <v>80</v>
      </c>
      <c r="B30" s="167" t="s">
        <v>81</v>
      </c>
      <c r="C30" s="168">
        <f t="shared" ref="C30:R30" si="15">SUM(C31)</f>
        <v>0</v>
      </c>
      <c r="D30" s="168">
        <f t="shared" si="15"/>
        <v>20000</v>
      </c>
      <c r="E30" s="168">
        <f t="shared" si="15"/>
        <v>15000</v>
      </c>
      <c r="F30" s="168">
        <f t="shared" si="15"/>
        <v>0</v>
      </c>
      <c r="G30" s="168">
        <f t="shared" si="15"/>
        <v>0</v>
      </c>
      <c r="H30" s="168">
        <f t="shared" si="15"/>
        <v>28000</v>
      </c>
      <c r="I30" s="168">
        <f t="shared" si="15"/>
        <v>0</v>
      </c>
      <c r="J30" s="168">
        <f t="shared" si="15"/>
        <v>0</v>
      </c>
      <c r="K30" s="168">
        <f t="shared" si="15"/>
        <v>0</v>
      </c>
      <c r="L30" s="168">
        <f t="shared" si="15"/>
        <v>0</v>
      </c>
      <c r="M30" s="168">
        <f t="shared" si="15"/>
        <v>0</v>
      </c>
      <c r="N30" s="168">
        <f t="shared" si="15"/>
        <v>0</v>
      </c>
      <c r="O30" s="168">
        <f t="shared" si="15"/>
        <v>0</v>
      </c>
      <c r="P30" s="168">
        <f t="shared" si="15"/>
        <v>0</v>
      </c>
      <c r="Q30" s="168">
        <f t="shared" si="15"/>
        <v>0</v>
      </c>
      <c r="R30" s="168">
        <f t="shared" si="15"/>
        <v>63000</v>
      </c>
    </row>
    <row r="31" spans="1:20" ht="13.5" hidden="1" outlineLevel="1" thickBot="1">
      <c r="A31" s="164"/>
      <c r="B31" s="35" t="s">
        <v>7</v>
      </c>
      <c r="C31" s="136"/>
      <c r="D31" s="137">
        <v>20000</v>
      </c>
      <c r="E31" s="137">
        <v>15000</v>
      </c>
      <c r="F31" s="138"/>
      <c r="G31" s="137"/>
      <c r="H31" s="137">
        <f>18000+10000</f>
        <v>28000</v>
      </c>
      <c r="I31" s="138"/>
      <c r="J31" s="137"/>
      <c r="K31" s="138"/>
      <c r="L31" s="137"/>
      <c r="M31" s="138"/>
      <c r="N31" s="137"/>
      <c r="O31" s="139"/>
      <c r="P31" s="137"/>
      <c r="Q31" s="136"/>
      <c r="R31" s="165">
        <f>SUM(C31:Q31)</f>
        <v>63000</v>
      </c>
      <c r="T31" s="1"/>
    </row>
    <row r="32" spans="1:20" ht="13.5" collapsed="1" thickBot="1">
      <c r="A32" s="36" t="s">
        <v>18</v>
      </c>
      <c r="B32" s="24" t="s">
        <v>17</v>
      </c>
      <c r="C32" s="25">
        <f t="shared" ref="C32:R32" si="16">SUM(C33+C37+C39)</f>
        <v>8057.65</v>
      </c>
      <c r="D32" s="25">
        <f t="shared" si="16"/>
        <v>7031.51</v>
      </c>
      <c r="E32" s="25">
        <f t="shared" si="16"/>
        <v>2738.72</v>
      </c>
      <c r="F32" s="25">
        <f t="shared" si="16"/>
        <v>8853.59</v>
      </c>
      <c r="G32" s="25">
        <f t="shared" si="16"/>
        <v>788.28</v>
      </c>
      <c r="H32" s="25">
        <f t="shared" si="16"/>
        <v>7288.26</v>
      </c>
      <c r="I32" s="25">
        <f t="shared" si="16"/>
        <v>24578.81</v>
      </c>
      <c r="J32" s="25">
        <f t="shared" si="16"/>
        <v>6000</v>
      </c>
      <c r="K32" s="25">
        <f t="shared" si="16"/>
        <v>11399.09</v>
      </c>
      <c r="L32" s="25">
        <f t="shared" si="16"/>
        <v>11132.87</v>
      </c>
      <c r="M32" s="25">
        <f t="shared" si="16"/>
        <v>5171.6099999999997</v>
      </c>
      <c r="N32" s="25">
        <f t="shared" si="16"/>
        <v>6613.05</v>
      </c>
      <c r="O32" s="25">
        <f t="shared" si="16"/>
        <v>35788.26</v>
      </c>
      <c r="P32" s="25">
        <f t="shared" si="16"/>
        <v>12621.61</v>
      </c>
      <c r="Q32" s="25">
        <f t="shared" si="16"/>
        <v>5855.85</v>
      </c>
      <c r="R32" s="25">
        <f t="shared" si="16"/>
        <v>153919.16</v>
      </c>
      <c r="T32" s="1"/>
    </row>
    <row r="33" spans="1:20">
      <c r="A33" s="153" t="s">
        <v>59</v>
      </c>
      <c r="B33" s="29" t="s">
        <v>16</v>
      </c>
      <c r="C33" s="30">
        <f t="shared" ref="C33:Q33" si="17">SUM(C34:C36)</f>
        <v>5557.65</v>
      </c>
      <c r="D33" s="32">
        <f t="shared" si="17"/>
        <v>4500</v>
      </c>
      <c r="E33" s="32">
        <f t="shared" si="17"/>
        <v>0</v>
      </c>
      <c r="F33" s="30">
        <f t="shared" si="17"/>
        <v>0</v>
      </c>
      <c r="G33" s="32">
        <f t="shared" si="17"/>
        <v>0</v>
      </c>
      <c r="H33" s="32">
        <f t="shared" si="17"/>
        <v>500</v>
      </c>
      <c r="I33" s="33">
        <f t="shared" si="17"/>
        <v>22000</v>
      </c>
      <c r="J33" s="32">
        <f t="shared" si="17"/>
        <v>1000</v>
      </c>
      <c r="K33" s="33">
        <f t="shared" si="17"/>
        <v>8899.09</v>
      </c>
      <c r="L33" s="32">
        <f t="shared" si="17"/>
        <v>8000</v>
      </c>
      <c r="M33" s="33">
        <f t="shared" si="17"/>
        <v>3171.61</v>
      </c>
      <c r="N33" s="32">
        <f t="shared" si="17"/>
        <v>4113.05</v>
      </c>
      <c r="O33" s="34">
        <f t="shared" si="17"/>
        <v>13000</v>
      </c>
      <c r="P33" s="32">
        <f t="shared" si="17"/>
        <v>11000</v>
      </c>
      <c r="Q33" s="30">
        <f t="shared" si="17"/>
        <v>855.85</v>
      </c>
      <c r="R33" s="32">
        <f t="shared" ref="R33:R49" si="18">SUM(C33:Q33)</f>
        <v>82597.25</v>
      </c>
      <c r="S33" s="7"/>
      <c r="T33" s="1"/>
    </row>
    <row r="34" spans="1:20" hidden="1" outlineLevel="1">
      <c r="A34" s="38"/>
      <c r="B34" s="58" t="s">
        <v>15</v>
      </c>
      <c r="C34" s="75">
        <v>4557.6499999999996</v>
      </c>
      <c r="D34" s="61">
        <v>4500</v>
      </c>
      <c r="E34" s="61"/>
      <c r="G34" s="61"/>
      <c r="H34" s="61">
        <v>500</v>
      </c>
      <c r="I34" s="62">
        <v>500</v>
      </c>
      <c r="J34" s="61">
        <v>1000</v>
      </c>
      <c r="K34" s="62">
        <v>6899.09</v>
      </c>
      <c r="L34" s="61"/>
      <c r="M34" s="62">
        <v>2000</v>
      </c>
      <c r="N34" s="61">
        <v>613.04999999999995</v>
      </c>
      <c r="O34" s="63"/>
      <c r="P34" s="61"/>
      <c r="Q34" s="75">
        <v>855.85</v>
      </c>
      <c r="R34" s="60">
        <f t="shared" si="18"/>
        <v>21425.64</v>
      </c>
      <c r="T34" s="1"/>
    </row>
    <row r="35" spans="1:20" hidden="1" outlineLevel="1">
      <c r="A35" s="38"/>
      <c r="B35" s="64" t="s">
        <v>12</v>
      </c>
      <c r="C35" s="76">
        <v>1000</v>
      </c>
      <c r="D35" s="65"/>
      <c r="E35" s="65"/>
      <c r="F35" s="76"/>
      <c r="G35" s="65"/>
      <c r="H35" s="65"/>
      <c r="I35" s="66"/>
      <c r="J35" s="65"/>
      <c r="K35" s="66">
        <v>2000</v>
      </c>
      <c r="L35" s="65"/>
      <c r="M35" s="66">
        <v>1171.6099999999999</v>
      </c>
      <c r="N35" s="65"/>
      <c r="O35" s="67"/>
      <c r="P35" s="65"/>
      <c r="Q35" s="76"/>
      <c r="R35" s="68">
        <f t="shared" si="18"/>
        <v>4171.6099999999997</v>
      </c>
      <c r="T35" s="1"/>
    </row>
    <row r="36" spans="1:20" hidden="1" outlineLevel="1">
      <c r="A36" s="38"/>
      <c r="B36" s="79" t="s">
        <v>7</v>
      </c>
      <c r="C36" s="80"/>
      <c r="D36" s="81"/>
      <c r="E36" s="81"/>
      <c r="F36" s="80"/>
      <c r="G36" s="81"/>
      <c r="H36" s="81"/>
      <c r="I36" s="82">
        <v>21500</v>
      </c>
      <c r="J36" s="81"/>
      <c r="K36" s="82"/>
      <c r="L36" s="81">
        <v>8000</v>
      </c>
      <c r="M36" s="82"/>
      <c r="N36" s="81">
        <v>3500</v>
      </c>
      <c r="O36" s="83">
        <v>13000</v>
      </c>
      <c r="P36" s="81">
        <v>11000</v>
      </c>
      <c r="Q36" s="80"/>
      <c r="R36" s="68">
        <f t="shared" si="18"/>
        <v>57000</v>
      </c>
      <c r="T36" s="1"/>
    </row>
    <row r="37" spans="1:20" s="6" customFormat="1" collapsed="1">
      <c r="A37" s="153" t="s">
        <v>82</v>
      </c>
      <c r="B37" s="52" t="s">
        <v>83</v>
      </c>
      <c r="C37" s="30">
        <f>SUM(C38)</f>
        <v>0</v>
      </c>
      <c r="D37" s="30">
        <f t="shared" ref="D37:Q37" si="19">SUM(D38)</f>
        <v>0</v>
      </c>
      <c r="E37" s="30">
        <f t="shared" si="19"/>
        <v>0</v>
      </c>
      <c r="F37" s="30">
        <f t="shared" si="19"/>
        <v>0</v>
      </c>
      <c r="G37" s="30">
        <f t="shared" si="19"/>
        <v>0</v>
      </c>
      <c r="H37" s="30">
        <f t="shared" si="19"/>
        <v>0</v>
      </c>
      <c r="I37" s="30">
        <f t="shared" si="19"/>
        <v>0</v>
      </c>
      <c r="J37" s="30">
        <f t="shared" si="19"/>
        <v>0</v>
      </c>
      <c r="K37" s="30">
        <f t="shared" si="19"/>
        <v>0</v>
      </c>
      <c r="L37" s="30">
        <f t="shared" si="19"/>
        <v>0</v>
      </c>
      <c r="M37" s="30">
        <f t="shared" si="19"/>
        <v>0</v>
      </c>
      <c r="N37" s="30">
        <f t="shared" si="19"/>
        <v>0</v>
      </c>
      <c r="O37" s="30">
        <f t="shared" si="19"/>
        <v>10000</v>
      </c>
      <c r="P37" s="30">
        <f t="shared" si="19"/>
        <v>0</v>
      </c>
      <c r="Q37" s="30">
        <f t="shared" si="19"/>
        <v>0</v>
      </c>
      <c r="R37" s="32">
        <f t="shared" si="18"/>
        <v>10000</v>
      </c>
    </row>
    <row r="38" spans="1:20" hidden="1" outlineLevel="1">
      <c r="A38" s="38"/>
      <c r="B38" s="52" t="s">
        <v>90</v>
      </c>
      <c r="C38" s="136"/>
      <c r="D38" s="137"/>
      <c r="E38" s="137"/>
      <c r="F38" s="136"/>
      <c r="G38" s="137"/>
      <c r="H38" s="137"/>
      <c r="I38" s="138"/>
      <c r="J38" s="137"/>
      <c r="K38" s="138"/>
      <c r="L38" s="137"/>
      <c r="M38" s="138"/>
      <c r="N38" s="137"/>
      <c r="O38" s="139">
        <v>10000</v>
      </c>
      <c r="P38" s="137"/>
      <c r="Q38" s="136"/>
      <c r="R38" s="68">
        <f t="shared" si="18"/>
        <v>10000</v>
      </c>
      <c r="T38" s="1"/>
    </row>
    <row r="39" spans="1:20" s="6" customFormat="1" ht="13.5" collapsed="1" thickBot="1">
      <c r="A39" s="153" t="s">
        <v>14</v>
      </c>
      <c r="B39" s="52" t="s">
        <v>13</v>
      </c>
      <c r="C39" s="30">
        <f t="shared" ref="C39:Q39" si="20">SUM(C40:C44)</f>
        <v>2500</v>
      </c>
      <c r="D39" s="32">
        <f t="shared" si="20"/>
        <v>2531.5100000000002</v>
      </c>
      <c r="E39" s="32">
        <f t="shared" si="20"/>
        <v>2738.72</v>
      </c>
      <c r="F39" s="32">
        <f t="shared" si="20"/>
        <v>8853.59</v>
      </c>
      <c r="G39" s="32">
        <f t="shared" si="20"/>
        <v>788.28</v>
      </c>
      <c r="H39" s="32">
        <f t="shared" si="20"/>
        <v>6788.26</v>
      </c>
      <c r="I39" s="32">
        <f t="shared" si="20"/>
        <v>2578.81</v>
      </c>
      <c r="J39" s="32">
        <f t="shared" si="20"/>
        <v>5000</v>
      </c>
      <c r="K39" s="32">
        <f t="shared" si="20"/>
        <v>2500</v>
      </c>
      <c r="L39" s="32">
        <f t="shared" si="20"/>
        <v>3132.87</v>
      </c>
      <c r="M39" s="32">
        <f t="shared" si="20"/>
        <v>2000</v>
      </c>
      <c r="N39" s="32">
        <f t="shared" si="20"/>
        <v>2500</v>
      </c>
      <c r="O39" s="32">
        <f t="shared" si="20"/>
        <v>12788.26</v>
      </c>
      <c r="P39" s="32">
        <f t="shared" si="20"/>
        <v>1621.61</v>
      </c>
      <c r="Q39" s="32">
        <f t="shared" si="20"/>
        <v>5000</v>
      </c>
      <c r="R39" s="32">
        <f t="shared" si="18"/>
        <v>61321.91</v>
      </c>
    </row>
    <row r="40" spans="1:20" hidden="1" outlineLevel="1">
      <c r="A40" s="38"/>
      <c r="B40" s="58" t="s">
        <v>58</v>
      </c>
      <c r="C40" s="75"/>
      <c r="D40" s="61">
        <v>900</v>
      </c>
      <c r="E40" s="61"/>
      <c r="F40" s="75"/>
      <c r="G40" s="61"/>
      <c r="H40" s="61">
        <v>1200</v>
      </c>
      <c r="I40" s="62">
        <v>900</v>
      </c>
      <c r="J40" s="61">
        <v>1500</v>
      </c>
      <c r="K40" s="62"/>
      <c r="L40" s="61">
        <v>900</v>
      </c>
      <c r="M40" s="62"/>
      <c r="N40" s="61">
        <v>840</v>
      </c>
      <c r="O40" s="63"/>
      <c r="P40" s="61"/>
      <c r="Q40" s="75">
        <v>900</v>
      </c>
      <c r="R40" s="60">
        <f t="shared" si="18"/>
        <v>7140</v>
      </c>
      <c r="T40" s="1"/>
    </row>
    <row r="41" spans="1:20" hidden="1" outlineLevel="1">
      <c r="A41" s="38"/>
      <c r="B41" s="64" t="s">
        <v>5</v>
      </c>
      <c r="C41" s="76">
        <v>2500</v>
      </c>
      <c r="D41" s="65">
        <v>1521.51</v>
      </c>
      <c r="E41" s="65">
        <v>2738.72</v>
      </c>
      <c r="F41" s="75">
        <v>3853.59</v>
      </c>
      <c r="G41" s="65">
        <v>788.28</v>
      </c>
      <c r="H41" s="65">
        <v>4688.26</v>
      </c>
      <c r="I41" s="66">
        <v>1568.81</v>
      </c>
      <c r="J41" s="65">
        <v>3320</v>
      </c>
      <c r="K41" s="66">
        <v>2500</v>
      </c>
      <c r="L41" s="65">
        <v>1222.8699999999999</v>
      </c>
      <c r="M41" s="66">
        <v>2000</v>
      </c>
      <c r="N41" s="65">
        <v>1550</v>
      </c>
      <c r="O41" s="67">
        <f>7500+3148.26</f>
        <v>10648.26</v>
      </c>
      <c r="P41" s="65">
        <v>791.61</v>
      </c>
      <c r="Q41" s="76">
        <v>4005</v>
      </c>
      <c r="R41" s="68">
        <f t="shared" si="18"/>
        <v>43696.91</v>
      </c>
      <c r="T41" s="1"/>
    </row>
    <row r="42" spans="1:20" hidden="1" outlineLevel="1">
      <c r="A42" s="38"/>
      <c r="B42" s="79" t="s">
        <v>12</v>
      </c>
      <c r="C42" s="80"/>
      <c r="D42" s="81"/>
      <c r="E42" s="81"/>
      <c r="F42" s="80"/>
      <c r="G42" s="81"/>
      <c r="H42" s="81">
        <v>700</v>
      </c>
      <c r="I42" s="82"/>
      <c r="J42" s="81"/>
      <c r="K42" s="82"/>
      <c r="L42" s="81">
        <v>900</v>
      </c>
      <c r="M42" s="82"/>
      <c r="N42" s="81"/>
      <c r="O42" s="83">
        <v>1900</v>
      </c>
      <c r="P42" s="81">
        <v>830</v>
      </c>
      <c r="Q42" s="80"/>
      <c r="R42" s="68">
        <f t="shared" si="18"/>
        <v>4330</v>
      </c>
      <c r="T42" s="1"/>
    </row>
    <row r="43" spans="1:20" hidden="1" outlineLevel="1">
      <c r="A43" s="38"/>
      <c r="B43" s="79" t="s">
        <v>60</v>
      </c>
      <c r="C43" s="80"/>
      <c r="D43" s="81">
        <v>110</v>
      </c>
      <c r="E43" s="81"/>
      <c r="F43" s="80"/>
      <c r="G43" s="81"/>
      <c r="H43" s="81">
        <v>200</v>
      </c>
      <c r="I43" s="82">
        <v>110</v>
      </c>
      <c r="J43" s="81">
        <v>180</v>
      </c>
      <c r="K43" s="82"/>
      <c r="L43" s="81">
        <v>110</v>
      </c>
      <c r="M43" s="82"/>
      <c r="N43" s="81">
        <v>110</v>
      </c>
      <c r="O43" s="83">
        <v>240</v>
      </c>
      <c r="P43" s="81"/>
      <c r="Q43" s="80">
        <v>95</v>
      </c>
      <c r="R43" s="68">
        <f t="shared" si="18"/>
        <v>1155</v>
      </c>
      <c r="T43" s="1"/>
    </row>
    <row r="44" spans="1:20" ht="13.5" hidden="1" outlineLevel="1" thickBot="1">
      <c r="A44" s="38"/>
      <c r="B44" s="69" t="s">
        <v>7</v>
      </c>
      <c r="C44" s="70"/>
      <c r="D44" s="71"/>
      <c r="E44" s="71"/>
      <c r="F44" s="70">
        <v>5000</v>
      </c>
      <c r="G44" s="71"/>
      <c r="H44" s="71"/>
      <c r="I44" s="72"/>
      <c r="J44" s="71"/>
      <c r="K44" s="72"/>
      <c r="L44" s="71"/>
      <c r="M44" s="72"/>
      <c r="N44" s="71"/>
      <c r="O44" s="73"/>
      <c r="P44" s="71"/>
      <c r="Q44" s="70"/>
      <c r="R44" s="74">
        <f t="shared" si="18"/>
        <v>5000</v>
      </c>
      <c r="T44" s="1"/>
    </row>
    <row r="45" spans="1:20" ht="13.5" collapsed="1" thickBot="1">
      <c r="A45" s="36" t="s">
        <v>11</v>
      </c>
      <c r="B45" s="24" t="s">
        <v>86</v>
      </c>
      <c r="C45" s="25">
        <f t="shared" ref="C45:Q45" si="21">SUM(C46+C48)</f>
        <v>0</v>
      </c>
      <c r="D45" s="26">
        <f t="shared" si="21"/>
        <v>0</v>
      </c>
      <c r="E45" s="26">
        <f t="shared" si="21"/>
        <v>0</v>
      </c>
      <c r="F45" s="25">
        <f t="shared" si="21"/>
        <v>0</v>
      </c>
      <c r="G45" s="26">
        <f t="shared" si="21"/>
        <v>12000</v>
      </c>
      <c r="H45" s="26">
        <f t="shared" si="21"/>
        <v>2000</v>
      </c>
      <c r="I45" s="27">
        <f t="shared" si="21"/>
        <v>0</v>
      </c>
      <c r="J45" s="26">
        <f t="shared" si="21"/>
        <v>14101.34</v>
      </c>
      <c r="K45" s="27">
        <f t="shared" si="21"/>
        <v>200</v>
      </c>
      <c r="L45" s="26">
        <f t="shared" si="21"/>
        <v>0</v>
      </c>
      <c r="M45" s="27">
        <f t="shared" si="21"/>
        <v>0</v>
      </c>
      <c r="N45" s="26">
        <f t="shared" si="21"/>
        <v>7000</v>
      </c>
      <c r="O45" s="28">
        <f t="shared" si="21"/>
        <v>0</v>
      </c>
      <c r="P45" s="26">
        <f t="shared" si="21"/>
        <v>0</v>
      </c>
      <c r="Q45" s="25">
        <f t="shared" si="21"/>
        <v>8000</v>
      </c>
      <c r="R45" s="26">
        <f t="shared" si="18"/>
        <v>43301.34</v>
      </c>
      <c r="T45" s="1"/>
    </row>
    <row r="46" spans="1:20">
      <c r="A46" s="153" t="s">
        <v>10</v>
      </c>
      <c r="B46" s="29" t="s">
        <v>9</v>
      </c>
      <c r="C46" s="30">
        <f t="shared" ref="C46:Q46" si="22">SUM(C47:C47)</f>
        <v>0</v>
      </c>
      <c r="D46" s="32">
        <f t="shared" si="22"/>
        <v>0</v>
      </c>
      <c r="E46" s="32">
        <f t="shared" si="22"/>
        <v>0</v>
      </c>
      <c r="F46" s="32">
        <f t="shared" si="22"/>
        <v>0</v>
      </c>
      <c r="G46" s="32">
        <f t="shared" si="22"/>
        <v>12000</v>
      </c>
      <c r="H46" s="32">
        <f t="shared" si="22"/>
        <v>2000</v>
      </c>
      <c r="I46" s="32">
        <f t="shared" si="22"/>
        <v>0</v>
      </c>
      <c r="J46" s="32">
        <f t="shared" si="22"/>
        <v>14101.34</v>
      </c>
      <c r="K46" s="32">
        <f t="shared" si="22"/>
        <v>0</v>
      </c>
      <c r="L46" s="32">
        <f t="shared" si="22"/>
        <v>0</v>
      </c>
      <c r="M46" s="32">
        <f t="shared" si="22"/>
        <v>0</v>
      </c>
      <c r="N46" s="32">
        <f t="shared" si="22"/>
        <v>7000</v>
      </c>
      <c r="O46" s="32">
        <f t="shared" si="22"/>
        <v>0</v>
      </c>
      <c r="P46" s="32">
        <f t="shared" si="22"/>
        <v>0</v>
      </c>
      <c r="Q46" s="32">
        <f t="shared" si="22"/>
        <v>8000</v>
      </c>
      <c r="R46" s="32">
        <f t="shared" si="18"/>
        <v>43101.34</v>
      </c>
      <c r="T46" s="1"/>
    </row>
    <row r="47" spans="1:20" hidden="1" outlineLevel="1">
      <c r="A47" s="38"/>
      <c r="B47" s="79" t="s">
        <v>7</v>
      </c>
      <c r="C47" s="143"/>
      <c r="D47" s="144"/>
      <c r="E47" s="144"/>
      <c r="F47" s="143"/>
      <c r="G47" s="144">
        <f>0+12000</f>
        <v>12000</v>
      </c>
      <c r="H47" s="144">
        <v>2000</v>
      </c>
      <c r="I47" s="145"/>
      <c r="J47" s="144">
        <v>14101.34</v>
      </c>
      <c r="K47" s="145"/>
      <c r="L47" s="144"/>
      <c r="M47" s="145"/>
      <c r="N47" s="144">
        <v>7000</v>
      </c>
      <c r="O47" s="146"/>
      <c r="P47" s="144"/>
      <c r="Q47" s="143">
        <v>8000</v>
      </c>
      <c r="R47" s="68">
        <f t="shared" si="18"/>
        <v>43101.34</v>
      </c>
      <c r="T47" s="1"/>
    </row>
    <row r="48" spans="1:20" ht="13.5" collapsed="1" thickBot="1">
      <c r="A48" s="153" t="s">
        <v>6</v>
      </c>
      <c r="B48" s="52" t="s">
        <v>85</v>
      </c>
      <c r="C48" s="30">
        <f t="shared" ref="C48:Q48" si="23">SUM(C49:C49)</f>
        <v>0</v>
      </c>
      <c r="D48" s="30">
        <f t="shared" si="23"/>
        <v>0</v>
      </c>
      <c r="E48" s="30">
        <f t="shared" si="23"/>
        <v>0</v>
      </c>
      <c r="F48" s="30">
        <f t="shared" si="23"/>
        <v>0</v>
      </c>
      <c r="G48" s="30">
        <f t="shared" si="23"/>
        <v>0</v>
      </c>
      <c r="H48" s="30">
        <f t="shared" si="23"/>
        <v>0</v>
      </c>
      <c r="I48" s="30">
        <f t="shared" si="23"/>
        <v>0</v>
      </c>
      <c r="J48" s="30">
        <f t="shared" si="23"/>
        <v>0</v>
      </c>
      <c r="K48" s="30">
        <f t="shared" si="23"/>
        <v>200</v>
      </c>
      <c r="L48" s="30">
        <f t="shared" si="23"/>
        <v>0</v>
      </c>
      <c r="M48" s="30">
        <f t="shared" si="23"/>
        <v>0</v>
      </c>
      <c r="N48" s="30">
        <f t="shared" si="23"/>
        <v>0</v>
      </c>
      <c r="O48" s="30">
        <f t="shared" si="23"/>
        <v>0</v>
      </c>
      <c r="P48" s="30">
        <f t="shared" si="23"/>
        <v>0</v>
      </c>
      <c r="Q48" s="30">
        <f t="shared" si="23"/>
        <v>0</v>
      </c>
      <c r="R48" s="32">
        <f t="shared" si="18"/>
        <v>200</v>
      </c>
      <c r="T48" s="1"/>
    </row>
    <row r="49" spans="1:22" ht="13.5" hidden="1" outlineLevel="1" thickBot="1">
      <c r="A49" s="38"/>
      <c r="B49" s="35" t="s">
        <v>5</v>
      </c>
      <c r="C49" s="43"/>
      <c r="D49" s="39"/>
      <c r="E49" s="39"/>
      <c r="F49" s="43"/>
      <c r="G49" s="39"/>
      <c r="H49" s="39"/>
      <c r="I49" s="40"/>
      <c r="J49" s="39"/>
      <c r="K49" s="40">
        <v>200</v>
      </c>
      <c r="L49" s="39"/>
      <c r="M49" s="40"/>
      <c r="N49" s="39"/>
      <c r="O49" s="41"/>
      <c r="P49" s="39"/>
      <c r="Q49" s="43"/>
      <c r="R49" s="42">
        <f t="shared" si="18"/>
        <v>200</v>
      </c>
      <c r="T49" s="1"/>
    </row>
    <row r="50" spans="1:22" ht="13.5" collapsed="1" thickBot="1">
      <c r="A50" s="53" t="s">
        <v>4</v>
      </c>
      <c r="B50" s="54" t="s">
        <v>3</v>
      </c>
      <c r="C50" s="55">
        <f>SUM(C7+C13+C18+C22+C27+C32+C45)</f>
        <v>16157.65</v>
      </c>
      <c r="D50" s="55">
        <f t="shared" ref="D50:R50" si="24">SUM(D7+D13+D18+D22+D27+D32+D45)</f>
        <v>27031.51</v>
      </c>
      <c r="E50" s="55">
        <f t="shared" si="24"/>
        <v>23738.720000000001</v>
      </c>
      <c r="F50" s="55">
        <f t="shared" si="24"/>
        <v>23853.59</v>
      </c>
      <c r="G50" s="55">
        <f t="shared" si="24"/>
        <v>12788.28</v>
      </c>
      <c r="H50" s="55">
        <f t="shared" si="24"/>
        <v>38288.26</v>
      </c>
      <c r="I50" s="55">
        <f t="shared" si="24"/>
        <v>25078.81</v>
      </c>
      <c r="J50" s="55">
        <f t="shared" si="24"/>
        <v>20101.34</v>
      </c>
      <c r="K50" s="55">
        <f t="shared" si="24"/>
        <v>12099.09</v>
      </c>
      <c r="L50" s="55">
        <f t="shared" si="24"/>
        <v>13132.87</v>
      </c>
      <c r="M50" s="55">
        <f t="shared" si="24"/>
        <v>11371.61</v>
      </c>
      <c r="N50" s="55">
        <f t="shared" si="24"/>
        <v>15813.05</v>
      </c>
      <c r="O50" s="55">
        <f t="shared" si="24"/>
        <v>38288.26</v>
      </c>
      <c r="P50" s="55">
        <f t="shared" si="24"/>
        <v>15621.61</v>
      </c>
      <c r="Q50" s="55">
        <f t="shared" si="24"/>
        <v>14855.85</v>
      </c>
      <c r="R50" s="55">
        <f t="shared" si="24"/>
        <v>308220.5</v>
      </c>
      <c r="S50" s="5"/>
      <c r="T50" s="1"/>
      <c r="U50" s="77"/>
      <c r="V50" s="77"/>
    </row>
    <row r="51" spans="1:22" ht="13.5" thickBot="1">
      <c r="A51" s="193" t="s">
        <v>2</v>
      </c>
      <c r="B51" s="54" t="s">
        <v>1</v>
      </c>
      <c r="C51" s="55">
        <f>SUM(C50-C52)</f>
        <v>8657.65</v>
      </c>
      <c r="D51" s="55">
        <f t="shared" ref="D51:R51" si="25">SUM(D50-D52)</f>
        <v>7031.51</v>
      </c>
      <c r="E51" s="55">
        <f t="shared" si="25"/>
        <v>8738.7199999999993</v>
      </c>
      <c r="F51" s="55">
        <f t="shared" si="25"/>
        <v>6853.59</v>
      </c>
      <c r="G51" s="55">
        <f t="shared" si="25"/>
        <v>788.28</v>
      </c>
      <c r="H51" s="55">
        <f t="shared" si="25"/>
        <v>8288.26</v>
      </c>
      <c r="I51" s="55">
        <f t="shared" si="25"/>
        <v>3578.81</v>
      </c>
      <c r="J51" s="55">
        <f t="shared" si="25"/>
        <v>6000</v>
      </c>
      <c r="K51" s="55">
        <f t="shared" si="25"/>
        <v>12099.09</v>
      </c>
      <c r="L51" s="55">
        <f t="shared" si="25"/>
        <v>5132.87</v>
      </c>
      <c r="M51" s="55">
        <f t="shared" si="25"/>
        <v>11371.61</v>
      </c>
      <c r="N51" s="55">
        <f t="shared" si="25"/>
        <v>5313.05</v>
      </c>
      <c r="O51" s="55">
        <f t="shared" si="25"/>
        <v>15288.26</v>
      </c>
      <c r="P51" s="55">
        <f t="shared" si="25"/>
        <v>4621.6099999999997</v>
      </c>
      <c r="Q51" s="55">
        <f t="shared" si="25"/>
        <v>6855.85</v>
      </c>
      <c r="R51" s="55">
        <f t="shared" si="25"/>
        <v>110619.16</v>
      </c>
      <c r="T51" s="77"/>
      <c r="V51" s="77"/>
    </row>
    <row r="52" spans="1:22" ht="13.5" thickBot="1">
      <c r="A52" s="194"/>
      <c r="B52" s="54" t="s">
        <v>0</v>
      </c>
      <c r="C52" s="55">
        <f>SUM(C12+C17+C31+C36+C38+C44+C47)</f>
        <v>7500</v>
      </c>
      <c r="D52" s="55">
        <f t="shared" ref="D52:R52" si="26">SUM(D12+D17+D31+D36+D38+D44+D47)</f>
        <v>20000</v>
      </c>
      <c r="E52" s="55">
        <f t="shared" si="26"/>
        <v>15000</v>
      </c>
      <c r="F52" s="55">
        <f t="shared" si="26"/>
        <v>17000</v>
      </c>
      <c r="G52" s="55">
        <f t="shared" si="26"/>
        <v>12000</v>
      </c>
      <c r="H52" s="55">
        <f t="shared" si="26"/>
        <v>30000</v>
      </c>
      <c r="I52" s="55">
        <f t="shared" si="26"/>
        <v>21500</v>
      </c>
      <c r="J52" s="55">
        <f t="shared" si="26"/>
        <v>14101.34</v>
      </c>
      <c r="K52" s="55">
        <f t="shared" si="26"/>
        <v>0</v>
      </c>
      <c r="L52" s="55">
        <f t="shared" si="26"/>
        <v>8000</v>
      </c>
      <c r="M52" s="55">
        <f t="shared" si="26"/>
        <v>0</v>
      </c>
      <c r="N52" s="55">
        <f t="shared" si="26"/>
        <v>10500</v>
      </c>
      <c r="O52" s="55">
        <f t="shared" si="26"/>
        <v>23000</v>
      </c>
      <c r="P52" s="55">
        <f t="shared" si="26"/>
        <v>11000</v>
      </c>
      <c r="Q52" s="55">
        <f t="shared" si="26"/>
        <v>8000</v>
      </c>
      <c r="R52" s="55">
        <f t="shared" si="26"/>
        <v>197601.34</v>
      </c>
      <c r="V52" s="77"/>
    </row>
    <row r="53" spans="1:22" s="85" customFormat="1" ht="12.75" customHeight="1">
      <c r="A53" s="195"/>
      <c r="B53" s="195"/>
      <c r="H53" s="140"/>
      <c r="I53" s="86"/>
      <c r="J53" s="86"/>
      <c r="K53" s="86"/>
    </row>
    <row r="54" spans="1:22" s="85" customFormat="1" ht="12.75" customHeight="1">
      <c r="A54" s="196"/>
      <c r="B54" s="196"/>
      <c r="H54" s="140"/>
      <c r="I54" s="86"/>
      <c r="J54" s="86"/>
      <c r="K54" s="86"/>
    </row>
    <row r="55" spans="1:22">
      <c r="N55" s="57"/>
      <c r="O55" s="57"/>
      <c r="T55" s="78"/>
      <c r="U55" s="78"/>
    </row>
    <row r="56" spans="1:22">
      <c r="T56" s="77"/>
      <c r="U56" s="78"/>
    </row>
    <row r="57" spans="1:22">
      <c r="T57" s="77"/>
      <c r="U57" s="78"/>
    </row>
  </sheetData>
  <mergeCells count="5">
    <mergeCell ref="A5:B6"/>
    <mergeCell ref="A51:A52"/>
    <mergeCell ref="A53:B53"/>
    <mergeCell ref="A54:B54"/>
    <mergeCell ref="A3:R3"/>
  </mergeCells>
  <pageMargins left="0.78740157480314965" right="0" top="0.15748031496062992" bottom="0" header="0.39370078740157483" footer="0.23622047244094491"/>
  <pageSetup paperSize="9" scale="85" pageOrder="overThenDown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F.S. 2018 wg wniosków</vt:lpstr>
      <vt:lpstr>F.S. 2018 tabela</vt:lpstr>
      <vt:lpstr>'F.S. 2018 tabela'!Obszar_wydruku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hszyszka</dc:creator>
  <cp:lastModifiedBy>Magdalena Tomków</cp:lastModifiedBy>
  <cp:lastPrinted>2018-01-04T11:07:48Z</cp:lastPrinted>
  <dcterms:created xsi:type="dcterms:W3CDTF">2010-11-08T06:21:34Z</dcterms:created>
  <dcterms:modified xsi:type="dcterms:W3CDTF">2018-01-04T11:08:15Z</dcterms:modified>
</cp:coreProperties>
</file>