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35" windowWidth="23400" windowHeight="9495"/>
  </bookViews>
  <sheets>
    <sheet name="harmonogram spłat" sheetId="1" r:id="rId1"/>
  </sheets>
  <calcPr calcId="125725"/>
</workbook>
</file>

<file path=xl/calcChain.xml><?xml version="1.0" encoding="utf-8"?>
<calcChain xmlns="http://schemas.openxmlformats.org/spreadsheetml/2006/main">
  <c r="E76" i="1"/>
  <c r="C72"/>
  <c r="C58"/>
  <c r="C44"/>
  <c r="H30"/>
  <c r="H16"/>
  <c r="C16"/>
  <c r="C18" s="1"/>
  <c r="C30" s="1"/>
  <c r="B15"/>
  <c r="E15" s="1"/>
  <c r="E14"/>
  <c r="E13"/>
  <c r="E12"/>
  <c r="E11"/>
  <c r="E10"/>
  <c r="E9"/>
  <c r="E8"/>
  <c r="E7"/>
  <c r="E6"/>
  <c r="E5"/>
  <c r="E4"/>
  <c r="E16" s="1"/>
  <c r="B16" l="1"/>
  <c r="B18" s="1"/>
  <c r="B19" l="1"/>
  <c r="E18"/>
  <c r="B20" l="1"/>
  <c r="E19"/>
  <c r="B21" l="1"/>
  <c r="E20"/>
  <c r="B22" l="1"/>
  <c r="E21"/>
  <c r="B23" l="1"/>
  <c r="E22"/>
  <c r="B24" l="1"/>
  <c r="E23"/>
  <c r="B25" l="1"/>
  <c r="E24"/>
  <c r="B26" l="1"/>
  <c r="E25"/>
  <c r="B27" l="1"/>
  <c r="E26"/>
  <c r="B28" l="1"/>
  <c r="E27"/>
  <c r="B29" l="1"/>
  <c r="E28"/>
  <c r="B30" l="1"/>
  <c r="B32" s="1"/>
  <c r="E29"/>
  <c r="E30" s="1"/>
  <c r="B33" l="1"/>
  <c r="E32"/>
  <c r="B34" l="1"/>
  <c r="E33"/>
  <c r="B35" l="1"/>
  <c r="E34"/>
  <c r="B36" l="1"/>
  <c r="E35"/>
  <c r="B37" l="1"/>
  <c r="E36"/>
  <c r="B38" l="1"/>
  <c r="E37"/>
  <c r="B39" l="1"/>
  <c r="E38"/>
  <c r="B40" l="1"/>
  <c r="E39"/>
  <c r="B41" l="1"/>
  <c r="E40"/>
  <c r="B42" l="1"/>
  <c r="E41"/>
  <c r="B43" l="1"/>
  <c r="E42"/>
  <c r="B44" l="1"/>
  <c r="B46" s="1"/>
  <c r="E43"/>
  <c r="E44" s="1"/>
  <c r="E46" l="1"/>
  <c r="B47"/>
  <c r="E47" l="1"/>
  <c r="B48"/>
  <c r="E48" l="1"/>
  <c r="B49"/>
  <c r="E49" l="1"/>
  <c r="B50"/>
  <c r="E50" l="1"/>
  <c r="B51"/>
  <c r="E51" l="1"/>
  <c r="B52"/>
  <c r="E52" l="1"/>
  <c r="B53"/>
  <c r="E53" l="1"/>
  <c r="B54"/>
  <c r="E54" l="1"/>
  <c r="B55"/>
  <c r="E55" l="1"/>
  <c r="B56"/>
  <c r="E56" l="1"/>
  <c r="B57"/>
  <c r="E57" l="1"/>
  <c r="E58" s="1"/>
  <c r="B58"/>
  <c r="B60" s="1"/>
  <c r="B61" l="1"/>
  <c r="E60"/>
  <c r="B62" l="1"/>
  <c r="E61"/>
  <c r="B63" l="1"/>
  <c r="E62"/>
  <c r="B64" l="1"/>
  <c r="E63"/>
  <c r="B65" l="1"/>
  <c r="E64"/>
  <c r="B66" l="1"/>
  <c r="E65"/>
  <c r="B67" l="1"/>
  <c r="E66"/>
  <c r="B68" l="1"/>
  <c r="E67"/>
  <c r="B69" l="1"/>
  <c r="E68"/>
  <c r="B70" l="1"/>
  <c r="E69"/>
  <c r="B71" l="1"/>
  <c r="E70"/>
  <c r="B72" l="1"/>
  <c r="G4" s="1"/>
  <c r="E71"/>
  <c r="E72" s="1"/>
  <c r="G5" l="1"/>
  <c r="J4"/>
  <c r="G6" l="1"/>
  <c r="J5"/>
  <c r="G7" l="1"/>
  <c r="J6"/>
  <c r="G8" l="1"/>
  <c r="J7"/>
  <c r="G9" l="1"/>
  <c r="J8"/>
  <c r="G10" l="1"/>
  <c r="J9"/>
  <c r="G11" l="1"/>
  <c r="J10"/>
  <c r="G12" l="1"/>
  <c r="J11"/>
  <c r="G13" l="1"/>
  <c r="J12"/>
  <c r="G14" l="1"/>
  <c r="J13"/>
  <c r="J14" l="1"/>
  <c r="G15"/>
  <c r="G16" l="1"/>
  <c r="G18" s="1"/>
  <c r="J15"/>
  <c r="J16" s="1"/>
  <c r="G19" l="1"/>
  <c r="J18"/>
  <c r="G20" l="1"/>
  <c r="J19"/>
  <c r="G21" l="1"/>
  <c r="J20"/>
  <c r="G22" l="1"/>
  <c r="J21"/>
  <c r="G23" l="1"/>
  <c r="J22"/>
  <c r="G24" l="1"/>
  <c r="J23"/>
  <c r="G25" l="1"/>
  <c r="J24"/>
  <c r="G26" l="1"/>
  <c r="J25"/>
  <c r="G27" l="1"/>
  <c r="J26"/>
  <c r="G28" l="1"/>
  <c r="J27"/>
  <c r="G29" l="1"/>
  <c r="J28"/>
  <c r="G30" l="1"/>
  <c r="J29"/>
  <c r="J30" s="1"/>
  <c r="E75" s="1"/>
  <c r="E77" s="1"/>
</calcChain>
</file>

<file path=xl/sharedStrings.xml><?xml version="1.0" encoding="utf-8"?>
<sst xmlns="http://schemas.openxmlformats.org/spreadsheetml/2006/main" count="96" uniqueCount="17">
  <si>
    <t>Harmonogram spłaty kredytu długoteminowego - 4.900.000,00 zł</t>
  </si>
  <si>
    <t>spłaty</t>
  </si>
  <si>
    <t>styczeń</t>
  </si>
  <si>
    <t>luty</t>
  </si>
  <si>
    <t>marzec</t>
  </si>
  <si>
    <t>kwiecień</t>
  </si>
  <si>
    <t xml:space="preserve">maj </t>
  </si>
  <si>
    <t>czerwiec</t>
  </si>
  <si>
    <t>lipiec</t>
  </si>
  <si>
    <t>sierpień</t>
  </si>
  <si>
    <t>wrzesień</t>
  </si>
  <si>
    <t>październik</t>
  </si>
  <si>
    <t>listopad</t>
  </si>
  <si>
    <t>grudzień</t>
  </si>
  <si>
    <t>razem</t>
  </si>
  <si>
    <t>suma odsetek</t>
  </si>
  <si>
    <t>prowizja 2%</t>
  </si>
</sst>
</file>

<file path=xl/styles.xml><?xml version="1.0" encoding="utf-8"?>
<styleSheet xmlns="http://schemas.openxmlformats.org/spreadsheetml/2006/main">
  <fonts count="3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0" xfId="1" applyFont="1"/>
    <xf numFmtId="0" fontId="1" fillId="0" borderId="0" xfId="1"/>
    <xf numFmtId="0" fontId="2" fillId="2" borderId="0" xfId="1" applyFont="1" applyFill="1"/>
    <xf numFmtId="3" fontId="1" fillId="0" borderId="0" xfId="1" applyNumberFormat="1"/>
    <xf numFmtId="4" fontId="1" fillId="0" borderId="0" xfId="1" applyNumberFormat="1"/>
    <xf numFmtId="10" fontId="1" fillId="0" borderId="0" xfId="1" applyNumberFormat="1"/>
    <xf numFmtId="3" fontId="2" fillId="0" borderId="0" xfId="1" applyNumberFormat="1" applyFont="1"/>
    <xf numFmtId="4" fontId="2" fillId="2" borderId="0" xfId="1" applyNumberFormat="1" applyFont="1" applyFill="1"/>
    <xf numFmtId="4" fontId="2" fillId="0" borderId="0" xfId="1" applyNumberFormat="1" applyFont="1"/>
  </cellXfs>
  <cellStyles count="2">
    <cellStyle name="Normalny" xfId="0" builtinId="0"/>
    <cellStyle name="Normalny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6"/>
  <sheetViews>
    <sheetView tabSelected="1" zoomScaleNormal="100" workbookViewId="0">
      <selection activeCell="J19" sqref="J19"/>
    </sheetView>
  </sheetViews>
  <sheetFormatPr defaultRowHeight="12.75"/>
  <cols>
    <col min="1" max="1" width="8.375" style="2" customWidth="1"/>
    <col min="2" max="2" width="9" style="2" customWidth="1"/>
    <col min="3" max="3" width="10.375" style="2" customWidth="1"/>
    <col min="4" max="4" width="9.5" style="2" customWidth="1"/>
    <col min="5" max="5" width="9.125" style="2" customWidth="1"/>
    <col min="6" max="7" width="9" style="2"/>
    <col min="8" max="8" width="10.875" style="2" customWidth="1"/>
    <col min="9" max="9" width="9" style="2"/>
    <col min="10" max="10" width="8.75" style="2" customWidth="1"/>
    <col min="11" max="16384" width="9" style="2"/>
  </cols>
  <sheetData>
    <row r="1" spans="1:10">
      <c r="A1" s="1" t="s">
        <v>0</v>
      </c>
    </row>
    <row r="2" spans="1:10">
      <c r="C2" s="2" t="s">
        <v>1</v>
      </c>
      <c r="H2" s="2" t="s">
        <v>1</v>
      </c>
    </row>
    <row r="3" spans="1:10">
      <c r="A3" s="3">
        <v>2018</v>
      </c>
      <c r="B3" s="4"/>
      <c r="C3" s="5"/>
      <c r="E3" s="5"/>
      <c r="F3" s="3">
        <v>2023</v>
      </c>
      <c r="G3" s="4"/>
      <c r="H3" s="5"/>
      <c r="J3" s="5"/>
    </row>
    <row r="4" spans="1:10">
      <c r="A4" s="2" t="s">
        <v>2</v>
      </c>
      <c r="B4" s="4">
        <v>0</v>
      </c>
      <c r="C4" s="5">
        <v>0</v>
      </c>
      <c r="D4" s="6">
        <v>2.35E-2</v>
      </c>
      <c r="E4" s="5">
        <f>SUM(B4*D4*31/360)</f>
        <v>0</v>
      </c>
      <c r="F4" s="2" t="s">
        <v>2</v>
      </c>
      <c r="G4" s="4">
        <f>SUM(B72)</f>
        <v>1900000</v>
      </c>
      <c r="H4" s="5">
        <v>0</v>
      </c>
      <c r="I4" s="6">
        <v>3.5099999999999999E-2</v>
      </c>
      <c r="J4" s="5">
        <f>SUM(G4*I4*31/360)</f>
        <v>5742.75</v>
      </c>
    </row>
    <row r="5" spans="1:10">
      <c r="A5" s="2" t="s">
        <v>3</v>
      </c>
      <c r="B5" s="4">
        <v>0</v>
      </c>
      <c r="C5" s="5">
        <v>0</v>
      </c>
      <c r="D5" s="6">
        <v>2.35E-2</v>
      </c>
      <c r="E5" s="5">
        <f>SUM(B5*D5*28/360)</f>
        <v>0</v>
      </c>
      <c r="F5" s="2" t="s">
        <v>3</v>
      </c>
      <c r="G5" s="4">
        <f t="shared" ref="G5:G15" si="0">SUM(G4-H4)</f>
        <v>1900000</v>
      </c>
      <c r="H5" s="5">
        <v>0</v>
      </c>
      <c r="I5" s="6">
        <v>3.5099999999999999E-2</v>
      </c>
      <c r="J5" s="5">
        <f>SUM(G5*I5*28/360)</f>
        <v>5187</v>
      </c>
    </row>
    <row r="6" spans="1:10">
      <c r="A6" s="2" t="s">
        <v>4</v>
      </c>
      <c r="B6" s="4">
        <v>0</v>
      </c>
      <c r="C6" s="5">
        <v>0</v>
      </c>
      <c r="D6" s="6">
        <v>2.35E-2</v>
      </c>
      <c r="E6" s="5">
        <f>SUM(B6*D6*31/360)</f>
        <v>0</v>
      </c>
      <c r="F6" s="2" t="s">
        <v>4</v>
      </c>
      <c r="G6" s="4">
        <f t="shared" si="0"/>
        <v>1900000</v>
      </c>
      <c r="H6" s="5">
        <v>250000</v>
      </c>
      <c r="I6" s="6">
        <v>3.5099999999999999E-2</v>
      </c>
      <c r="J6" s="5">
        <f>SUM(G6*I6*31/360)</f>
        <v>5742.75</v>
      </c>
    </row>
    <row r="7" spans="1:10">
      <c r="A7" s="2" t="s">
        <v>5</v>
      </c>
      <c r="B7" s="4">
        <v>0</v>
      </c>
      <c r="C7" s="5">
        <v>0</v>
      </c>
      <c r="D7" s="6">
        <v>2.35E-2</v>
      </c>
      <c r="E7" s="5">
        <f>SUM(B7*D7*30/360)</f>
        <v>0</v>
      </c>
      <c r="F7" s="2" t="s">
        <v>5</v>
      </c>
      <c r="G7" s="4">
        <f t="shared" si="0"/>
        <v>1650000</v>
      </c>
      <c r="H7" s="5">
        <v>0</v>
      </c>
      <c r="I7" s="6">
        <v>3.5099999999999999E-2</v>
      </c>
      <c r="J7" s="5">
        <f>SUM(G7*I7*30/360)</f>
        <v>4826.25</v>
      </c>
    </row>
    <row r="8" spans="1:10">
      <c r="A8" s="2" t="s">
        <v>6</v>
      </c>
      <c r="B8" s="4">
        <v>0</v>
      </c>
      <c r="C8" s="5">
        <v>0</v>
      </c>
      <c r="D8" s="6">
        <v>2.35E-2</v>
      </c>
      <c r="E8" s="5">
        <f>SUM(B8*D8*31/360)</f>
        <v>0</v>
      </c>
      <c r="F8" s="2" t="s">
        <v>6</v>
      </c>
      <c r="G8" s="4">
        <f t="shared" si="0"/>
        <v>1650000</v>
      </c>
      <c r="H8" s="5">
        <v>250000</v>
      </c>
      <c r="I8" s="6">
        <v>3.5099999999999999E-2</v>
      </c>
      <c r="J8" s="5">
        <f>SUM(G8*I8*31/360)</f>
        <v>4987.125</v>
      </c>
    </row>
    <row r="9" spans="1:10">
      <c r="A9" s="2" t="s">
        <v>7</v>
      </c>
      <c r="B9" s="4">
        <v>0</v>
      </c>
      <c r="C9" s="5">
        <v>0</v>
      </c>
      <c r="D9" s="6">
        <v>2.35E-2</v>
      </c>
      <c r="E9" s="5">
        <f>SUM(B9*D9*30/360)</f>
        <v>0</v>
      </c>
      <c r="F9" s="2" t="s">
        <v>7</v>
      </c>
      <c r="G9" s="4">
        <f t="shared" si="0"/>
        <v>1400000</v>
      </c>
      <c r="H9" s="5">
        <v>0</v>
      </c>
      <c r="I9" s="6">
        <v>3.5099999999999999E-2</v>
      </c>
      <c r="J9" s="5">
        <f>SUM(G9*I9*30/360)</f>
        <v>4095</v>
      </c>
    </row>
    <row r="10" spans="1:10">
      <c r="A10" s="2" t="s">
        <v>8</v>
      </c>
      <c r="B10" s="4">
        <v>0</v>
      </c>
      <c r="C10" s="5">
        <v>0</v>
      </c>
      <c r="D10" s="6">
        <v>2.35E-2</v>
      </c>
      <c r="E10" s="5">
        <f>SUM(B10*D10*31/360)</f>
        <v>0</v>
      </c>
      <c r="F10" s="2" t="s">
        <v>8</v>
      </c>
      <c r="G10" s="4">
        <f t="shared" si="0"/>
        <v>1400000</v>
      </c>
      <c r="H10" s="5">
        <v>0</v>
      </c>
      <c r="I10" s="6">
        <v>3.5099999999999999E-2</v>
      </c>
      <c r="J10" s="5">
        <f>SUM(G10*I10*31/360)</f>
        <v>4231.5</v>
      </c>
    </row>
    <row r="11" spans="1:10">
      <c r="A11" s="2" t="s">
        <v>9</v>
      </c>
      <c r="B11" s="4">
        <v>2000000</v>
      </c>
      <c r="C11" s="5">
        <v>0</v>
      </c>
      <c r="D11" s="6">
        <v>2.35E-2</v>
      </c>
      <c r="E11" s="5">
        <f>SUM(B11*D11*31/360)</f>
        <v>4047.2222222222222</v>
      </c>
      <c r="F11" s="2" t="s">
        <v>9</v>
      </c>
      <c r="G11" s="4">
        <f t="shared" si="0"/>
        <v>1400000</v>
      </c>
      <c r="H11" s="5">
        <v>0</v>
      </c>
      <c r="I11" s="6">
        <v>3.5099999999999999E-2</v>
      </c>
      <c r="J11" s="5">
        <f>SUM(G11*I11*31/360)</f>
        <v>4231.5</v>
      </c>
    </row>
    <row r="12" spans="1:10">
      <c r="A12" s="2" t="s">
        <v>10</v>
      </c>
      <c r="B12" s="4">
        <v>3500000</v>
      </c>
      <c r="C12" s="5">
        <v>0</v>
      </c>
      <c r="D12" s="6">
        <v>2.35E-2</v>
      </c>
      <c r="E12" s="5">
        <f>SUM(B12*D12*30/360)</f>
        <v>6854.166666666667</v>
      </c>
      <c r="F12" s="2" t="s">
        <v>10</v>
      </c>
      <c r="G12" s="4">
        <f t="shared" si="0"/>
        <v>1400000</v>
      </c>
      <c r="H12" s="5">
        <v>0</v>
      </c>
      <c r="I12" s="6">
        <v>3.5099999999999999E-2</v>
      </c>
      <c r="J12" s="5">
        <f>SUM(G12*I12*30/360)</f>
        <v>4095</v>
      </c>
    </row>
    <row r="13" spans="1:10">
      <c r="A13" s="2" t="s">
        <v>11</v>
      </c>
      <c r="B13" s="4">
        <v>3500000</v>
      </c>
      <c r="C13" s="5">
        <v>0</v>
      </c>
      <c r="D13" s="6">
        <v>2.35E-2</v>
      </c>
      <c r="E13" s="5">
        <f>SUM(B13*D13*31/360)</f>
        <v>7082.6388888888887</v>
      </c>
      <c r="F13" s="2" t="s">
        <v>11</v>
      </c>
      <c r="G13" s="4">
        <f t="shared" si="0"/>
        <v>1400000</v>
      </c>
      <c r="H13" s="5">
        <v>250000</v>
      </c>
      <c r="I13" s="6">
        <v>3.5099999999999999E-2</v>
      </c>
      <c r="J13" s="5">
        <f>SUM(G13*I13*31/360)</f>
        <v>4231.5</v>
      </c>
    </row>
    <row r="14" spans="1:10">
      <c r="A14" s="2" t="s">
        <v>12</v>
      </c>
      <c r="B14" s="4">
        <v>4900000</v>
      </c>
      <c r="C14" s="5">
        <v>0</v>
      </c>
      <c r="D14" s="6">
        <v>2.35E-2</v>
      </c>
      <c r="E14" s="5">
        <f>SUM(B14*D14*30/360)</f>
        <v>9595.8333333333339</v>
      </c>
      <c r="F14" s="2" t="s">
        <v>12</v>
      </c>
      <c r="G14" s="4">
        <f t="shared" si="0"/>
        <v>1150000</v>
      </c>
      <c r="H14" s="5">
        <v>0</v>
      </c>
      <c r="I14" s="6">
        <v>3.5099999999999999E-2</v>
      </c>
      <c r="J14" s="5">
        <f>SUM(G14*I14*30/360)</f>
        <v>3363.75</v>
      </c>
    </row>
    <row r="15" spans="1:10">
      <c r="A15" s="2" t="s">
        <v>13</v>
      </c>
      <c r="B15" s="4">
        <f t="shared" ref="B15" si="1">SUM(B14-C14)</f>
        <v>4900000</v>
      </c>
      <c r="C15" s="5">
        <v>0</v>
      </c>
      <c r="D15" s="6">
        <v>2.35E-2</v>
      </c>
      <c r="E15" s="5">
        <f>SUM(B15*D15*31/360)</f>
        <v>9915.6944444444453</v>
      </c>
      <c r="F15" s="2" t="s">
        <v>13</v>
      </c>
      <c r="G15" s="4">
        <f t="shared" si="0"/>
        <v>1150000</v>
      </c>
      <c r="H15" s="5">
        <v>250000</v>
      </c>
      <c r="I15" s="6">
        <v>3.5099999999999999E-2</v>
      </c>
      <c r="J15" s="5">
        <f>SUM(G15*I15*31/360)</f>
        <v>3475.875</v>
      </c>
    </row>
    <row r="16" spans="1:10" s="1" customFormat="1">
      <c r="A16" s="1" t="s">
        <v>14</v>
      </c>
      <c r="B16" s="7">
        <f>SUM(B15-C15)</f>
        <v>4900000</v>
      </c>
      <c r="C16" s="8">
        <f>SUM(C4:C15)</f>
        <v>0</v>
      </c>
      <c r="D16" s="6">
        <v>2.35E-2</v>
      </c>
      <c r="E16" s="8">
        <f>SUM(E4:E15)</f>
        <v>37495.555555555555</v>
      </c>
      <c r="F16" s="1" t="s">
        <v>14</v>
      </c>
      <c r="G16" s="7">
        <f>SUM(G15-H15)</f>
        <v>900000</v>
      </c>
      <c r="H16" s="8">
        <f>SUM(H4:H15)</f>
        <v>1000000</v>
      </c>
      <c r="I16" s="6">
        <v>3.5099999999999999E-2</v>
      </c>
      <c r="J16" s="8">
        <f>SUM(J4:J15)</f>
        <v>54210</v>
      </c>
    </row>
    <row r="17" spans="1:10">
      <c r="A17" s="3">
        <v>2019</v>
      </c>
      <c r="D17" s="6"/>
      <c r="F17" s="3">
        <v>2024</v>
      </c>
      <c r="I17" s="6"/>
    </row>
    <row r="18" spans="1:10">
      <c r="A18" s="2" t="s">
        <v>2</v>
      </c>
      <c r="B18" s="4">
        <f>SUM(B16)</f>
        <v>4900000</v>
      </c>
      <c r="C18" s="5">
        <f>C16</f>
        <v>0</v>
      </c>
      <c r="D18" s="6">
        <v>2.35E-2</v>
      </c>
      <c r="E18" s="5">
        <f>SUM(B18*D18*31/360)</f>
        <v>9915.6944444444453</v>
      </c>
      <c r="F18" s="2" t="s">
        <v>2</v>
      </c>
      <c r="G18" s="4">
        <f>SUM(G16)</f>
        <v>900000</v>
      </c>
      <c r="H18" s="5">
        <v>0</v>
      </c>
      <c r="I18" s="6">
        <v>3.5099999999999999E-2</v>
      </c>
      <c r="J18" s="5">
        <f>SUM(G18*I18*31/360)</f>
        <v>2720.25</v>
      </c>
    </row>
    <row r="19" spans="1:10">
      <c r="A19" s="2" t="s">
        <v>3</v>
      </c>
      <c r="B19" s="4">
        <f t="shared" ref="B19:B29" si="2">SUM(B18-C18)</f>
        <v>4900000</v>
      </c>
      <c r="C19" s="5">
        <v>0</v>
      </c>
      <c r="D19" s="6">
        <v>2.35E-2</v>
      </c>
      <c r="E19" s="5">
        <f>SUM(B19*D19*28/360)</f>
        <v>8956.1111111111113</v>
      </c>
      <c r="F19" s="2" t="s">
        <v>3</v>
      </c>
      <c r="G19" s="4">
        <f t="shared" ref="G19:G29" si="3">SUM(G18-H18)</f>
        <v>900000</v>
      </c>
      <c r="H19" s="5">
        <v>0</v>
      </c>
      <c r="I19" s="6">
        <v>3.5099999999999999E-2</v>
      </c>
      <c r="J19" s="5">
        <f>SUM(G19*I19*29/360)</f>
        <v>2544.75</v>
      </c>
    </row>
    <row r="20" spans="1:10">
      <c r="A20" s="2" t="s">
        <v>4</v>
      </c>
      <c r="B20" s="4">
        <f t="shared" si="2"/>
        <v>4900000</v>
      </c>
      <c r="C20" s="5">
        <v>155155</v>
      </c>
      <c r="D20" s="6">
        <v>2.35E-2</v>
      </c>
      <c r="E20" s="5">
        <f>SUM(B20*D20*31/360)</f>
        <v>9915.6944444444453</v>
      </c>
      <c r="F20" s="2" t="s">
        <v>4</v>
      </c>
      <c r="G20" s="4">
        <f t="shared" si="3"/>
        <v>900000</v>
      </c>
      <c r="H20" s="5">
        <v>225000</v>
      </c>
      <c r="I20" s="6">
        <v>3.5099999999999999E-2</v>
      </c>
      <c r="J20" s="5">
        <f>SUM(G20*I20*31/360)</f>
        <v>2720.25</v>
      </c>
    </row>
    <row r="21" spans="1:10">
      <c r="A21" s="2" t="s">
        <v>5</v>
      </c>
      <c r="B21" s="4">
        <f t="shared" si="2"/>
        <v>4744845</v>
      </c>
      <c r="C21" s="5">
        <v>0</v>
      </c>
      <c r="D21" s="6">
        <v>2.35E-2</v>
      </c>
      <c r="E21" s="5">
        <f>SUM(B21*D21*30/360)</f>
        <v>9291.9881249999999</v>
      </c>
      <c r="F21" s="2" t="s">
        <v>5</v>
      </c>
      <c r="G21" s="4">
        <f t="shared" si="3"/>
        <v>675000</v>
      </c>
      <c r="H21" s="5">
        <v>0</v>
      </c>
      <c r="I21" s="6">
        <v>3.5099999999999999E-2</v>
      </c>
      <c r="J21" s="5">
        <f>SUM(G21*I21*30/360)</f>
        <v>1974.375</v>
      </c>
    </row>
    <row r="22" spans="1:10">
      <c r="A22" s="2" t="s">
        <v>6</v>
      </c>
      <c r="B22" s="4">
        <f t="shared" si="2"/>
        <v>4744845</v>
      </c>
      <c r="C22" s="5">
        <v>150000</v>
      </c>
      <c r="D22" s="6">
        <v>2.35E-2</v>
      </c>
      <c r="E22" s="5">
        <f>SUM(B22*D22*31/360)</f>
        <v>9601.7210625000007</v>
      </c>
      <c r="F22" s="2" t="s">
        <v>6</v>
      </c>
      <c r="G22" s="4">
        <f t="shared" si="3"/>
        <v>675000</v>
      </c>
      <c r="H22" s="5">
        <v>225000</v>
      </c>
      <c r="I22" s="6">
        <v>3.5099999999999999E-2</v>
      </c>
      <c r="J22" s="5">
        <f>SUM(G22*I22*31/360)</f>
        <v>2040.1875</v>
      </c>
    </row>
    <row r="23" spans="1:10">
      <c r="A23" s="2" t="s">
        <v>7</v>
      </c>
      <c r="B23" s="4">
        <f t="shared" si="2"/>
        <v>4594845</v>
      </c>
      <c r="C23" s="5">
        <v>0</v>
      </c>
      <c r="D23" s="6">
        <v>2.35E-2</v>
      </c>
      <c r="E23" s="5">
        <f>SUM(B23*D23*30/360)</f>
        <v>8998.2381249999999</v>
      </c>
      <c r="F23" s="2" t="s">
        <v>7</v>
      </c>
      <c r="G23" s="4">
        <f t="shared" si="3"/>
        <v>450000</v>
      </c>
      <c r="H23" s="5">
        <v>0</v>
      </c>
      <c r="I23" s="6">
        <v>3.5099999999999999E-2</v>
      </c>
      <c r="J23" s="5">
        <f>SUM(G23*I23*30/360)</f>
        <v>1316.25</v>
      </c>
    </row>
    <row r="24" spans="1:10">
      <c r="A24" s="2" t="s">
        <v>8</v>
      </c>
      <c r="B24" s="4">
        <f t="shared" si="2"/>
        <v>4594845</v>
      </c>
      <c r="C24" s="5">
        <v>0</v>
      </c>
      <c r="D24" s="6">
        <v>2.35E-2</v>
      </c>
      <c r="E24" s="5">
        <f>SUM(B24*D24*31/360)</f>
        <v>9298.1793958333328</v>
      </c>
      <c r="F24" s="2" t="s">
        <v>8</v>
      </c>
      <c r="G24" s="4">
        <f t="shared" si="3"/>
        <v>450000</v>
      </c>
      <c r="H24" s="5">
        <v>0</v>
      </c>
      <c r="I24" s="6">
        <v>3.5099999999999999E-2</v>
      </c>
      <c r="J24" s="5">
        <f>SUM(G24*I24*31/360)</f>
        <v>1360.125</v>
      </c>
    </row>
    <row r="25" spans="1:10">
      <c r="A25" s="2" t="s">
        <v>9</v>
      </c>
      <c r="B25" s="4">
        <f t="shared" si="2"/>
        <v>4594845</v>
      </c>
      <c r="C25" s="5">
        <v>0</v>
      </c>
      <c r="D25" s="6">
        <v>2.35E-2</v>
      </c>
      <c r="E25" s="5">
        <f>SUM(B25*D25*31/360)</f>
        <v>9298.1793958333328</v>
      </c>
      <c r="F25" s="2" t="s">
        <v>9</v>
      </c>
      <c r="G25" s="4">
        <f t="shared" si="3"/>
        <v>450000</v>
      </c>
      <c r="H25" s="5">
        <v>0</v>
      </c>
      <c r="I25" s="6">
        <v>3.5099999999999999E-2</v>
      </c>
      <c r="J25" s="5">
        <f>SUM(G25*I25*31/360)</f>
        <v>1360.125</v>
      </c>
    </row>
    <row r="26" spans="1:10">
      <c r="A26" s="2" t="s">
        <v>10</v>
      </c>
      <c r="B26" s="4">
        <f t="shared" si="2"/>
        <v>4594845</v>
      </c>
      <c r="C26" s="5">
        <v>0</v>
      </c>
      <c r="D26" s="6">
        <v>2.35E-2</v>
      </c>
      <c r="E26" s="5">
        <f>SUM(B26*D26*30/360)</f>
        <v>8998.2381249999999</v>
      </c>
      <c r="F26" s="2" t="s">
        <v>10</v>
      </c>
      <c r="G26" s="4">
        <f t="shared" si="3"/>
        <v>450000</v>
      </c>
      <c r="H26" s="5">
        <v>0</v>
      </c>
      <c r="I26" s="6">
        <v>3.5099999999999999E-2</v>
      </c>
      <c r="J26" s="5">
        <f>SUM(G26*I26*30/360)</f>
        <v>1316.25</v>
      </c>
    </row>
    <row r="27" spans="1:10">
      <c r="A27" s="2" t="s">
        <v>11</v>
      </c>
      <c r="B27" s="4">
        <f t="shared" si="2"/>
        <v>4594845</v>
      </c>
      <c r="C27" s="5">
        <v>150000</v>
      </c>
      <c r="D27" s="6">
        <v>2.35E-2</v>
      </c>
      <c r="E27" s="5">
        <f>SUM(B27*D27*31/360)</f>
        <v>9298.1793958333328</v>
      </c>
      <c r="F27" s="2" t="s">
        <v>11</v>
      </c>
      <c r="G27" s="4">
        <f t="shared" si="3"/>
        <v>450000</v>
      </c>
      <c r="H27" s="5">
        <v>225000</v>
      </c>
      <c r="I27" s="6">
        <v>3.5099999999999999E-2</v>
      </c>
      <c r="J27" s="5">
        <f>SUM(G27*I27*31/360)</f>
        <v>1360.125</v>
      </c>
    </row>
    <row r="28" spans="1:10">
      <c r="A28" s="2" t="s">
        <v>12</v>
      </c>
      <c r="B28" s="4">
        <f t="shared" si="2"/>
        <v>4444845</v>
      </c>
      <c r="C28" s="5">
        <v>0</v>
      </c>
      <c r="D28" s="6">
        <v>2.35E-2</v>
      </c>
      <c r="E28" s="5">
        <f>SUM(B28*D28*30/360)</f>
        <v>8704.4881249999999</v>
      </c>
      <c r="F28" s="2" t="s">
        <v>12</v>
      </c>
      <c r="G28" s="4">
        <f t="shared" si="3"/>
        <v>225000</v>
      </c>
      <c r="H28" s="5">
        <v>0</v>
      </c>
      <c r="I28" s="6">
        <v>3.5099999999999999E-2</v>
      </c>
      <c r="J28" s="5">
        <f>SUM(G28*I28*30/360)</f>
        <v>658.125</v>
      </c>
    </row>
    <row r="29" spans="1:10">
      <c r="A29" s="2" t="s">
        <v>13</v>
      </c>
      <c r="B29" s="4">
        <f t="shared" si="2"/>
        <v>4444845</v>
      </c>
      <c r="C29" s="5">
        <v>150000</v>
      </c>
      <c r="D29" s="6">
        <v>2.35E-2</v>
      </c>
      <c r="E29" s="5">
        <f>SUM(B29*D29*31/360)</f>
        <v>8994.6377291666668</v>
      </c>
      <c r="F29" s="2" t="s">
        <v>13</v>
      </c>
      <c r="G29" s="4">
        <f t="shared" si="3"/>
        <v>225000</v>
      </c>
      <c r="H29" s="5">
        <v>225000</v>
      </c>
      <c r="I29" s="6">
        <v>3.5099999999999999E-2</v>
      </c>
      <c r="J29" s="5">
        <f>SUM(G29*I29*31/360)</f>
        <v>680.0625</v>
      </c>
    </row>
    <row r="30" spans="1:10" s="1" customFormat="1">
      <c r="A30" s="1" t="s">
        <v>14</v>
      </c>
      <c r="B30" s="7">
        <f>SUM(B29-C29)</f>
        <v>4294845</v>
      </c>
      <c r="C30" s="8">
        <f>SUM(C18:C29)</f>
        <v>605155</v>
      </c>
      <c r="D30" s="6">
        <v>2.35E-2</v>
      </c>
      <c r="E30" s="8">
        <f>SUM(E18:E29)</f>
        <v>111271.34947916667</v>
      </c>
      <c r="F30" s="1" t="s">
        <v>14</v>
      </c>
      <c r="G30" s="7">
        <f>SUM(G29-H29)</f>
        <v>0</v>
      </c>
      <c r="H30" s="8">
        <f>SUM(H18:H29)</f>
        <v>900000</v>
      </c>
      <c r="I30" s="6">
        <v>3.5099999999999999E-2</v>
      </c>
      <c r="J30" s="8">
        <f>SUM(J18:J29)</f>
        <v>20050.875</v>
      </c>
    </row>
    <row r="31" spans="1:10">
      <c r="A31" s="3">
        <v>2020</v>
      </c>
      <c r="D31" s="6"/>
    </row>
    <row r="32" spans="1:10">
      <c r="A32" s="2" t="s">
        <v>2</v>
      </c>
      <c r="B32" s="4">
        <f>SUM(B30)</f>
        <v>4294845</v>
      </c>
      <c r="C32" s="5">
        <v>0</v>
      </c>
      <c r="D32" s="6">
        <v>2.35E-2</v>
      </c>
      <c r="E32" s="5">
        <f>SUM(B32*D32*31/360)</f>
        <v>8691.0960625000007</v>
      </c>
    </row>
    <row r="33" spans="1:5">
      <c r="A33" s="2" t="s">
        <v>3</v>
      </c>
      <c r="B33" s="4">
        <f t="shared" ref="B33:B43" si="4">SUM(B32-C32)</f>
        <v>4294845</v>
      </c>
      <c r="C33" s="5">
        <v>0</v>
      </c>
      <c r="D33" s="6">
        <v>2.35E-2</v>
      </c>
      <c r="E33" s="5">
        <f>SUM(B33*D33*29/360)</f>
        <v>8130.3801875000008</v>
      </c>
    </row>
    <row r="34" spans="1:5">
      <c r="A34" s="2" t="s">
        <v>4</v>
      </c>
      <c r="B34" s="4">
        <f t="shared" si="4"/>
        <v>4294845</v>
      </c>
      <c r="C34" s="5">
        <v>100000</v>
      </c>
      <c r="D34" s="6">
        <v>2.35E-2</v>
      </c>
      <c r="E34" s="5">
        <f>SUM(B34*D34*31/360)</f>
        <v>8691.0960625000007</v>
      </c>
    </row>
    <row r="35" spans="1:5">
      <c r="A35" s="2" t="s">
        <v>5</v>
      </c>
      <c r="B35" s="4">
        <f t="shared" si="4"/>
        <v>4194845</v>
      </c>
      <c r="C35" s="5">
        <v>0</v>
      </c>
      <c r="D35" s="6">
        <v>2.35E-2</v>
      </c>
      <c r="E35" s="5">
        <f>SUM(B35*D35*30/360)</f>
        <v>8214.9047916666677</v>
      </c>
    </row>
    <row r="36" spans="1:5">
      <c r="A36" s="2" t="s">
        <v>6</v>
      </c>
      <c r="B36" s="4">
        <f t="shared" si="4"/>
        <v>4194845</v>
      </c>
      <c r="C36" s="5">
        <v>100000</v>
      </c>
      <c r="D36" s="6">
        <v>2.35E-2</v>
      </c>
      <c r="E36" s="5">
        <f>SUM(B36*D36*31/360)</f>
        <v>8488.7349513888894</v>
      </c>
    </row>
    <row r="37" spans="1:5">
      <c r="A37" s="2" t="s">
        <v>7</v>
      </c>
      <c r="B37" s="4">
        <f t="shared" si="4"/>
        <v>4094845</v>
      </c>
      <c r="C37" s="5">
        <v>0</v>
      </c>
      <c r="D37" s="6">
        <v>2.35E-2</v>
      </c>
      <c r="E37" s="5">
        <f>SUM(B37*D37*30/360)</f>
        <v>8019.0714583333338</v>
      </c>
    </row>
    <row r="38" spans="1:5">
      <c r="A38" s="2" t="s">
        <v>8</v>
      </c>
      <c r="B38" s="4">
        <f t="shared" si="4"/>
        <v>4094845</v>
      </c>
      <c r="C38" s="5">
        <v>0</v>
      </c>
      <c r="D38" s="6">
        <v>2.35E-2</v>
      </c>
      <c r="E38" s="5">
        <f>SUM(B38*D38*31/360)</f>
        <v>8286.3738402777781</v>
      </c>
    </row>
    <row r="39" spans="1:5">
      <c r="A39" s="2" t="s">
        <v>9</v>
      </c>
      <c r="B39" s="4">
        <f t="shared" si="4"/>
        <v>4094845</v>
      </c>
      <c r="C39" s="5">
        <v>0</v>
      </c>
      <c r="D39" s="6">
        <v>2.35E-2</v>
      </c>
      <c r="E39" s="5">
        <f>SUM(B39*D39*31/360)</f>
        <v>8286.3738402777781</v>
      </c>
    </row>
    <row r="40" spans="1:5">
      <c r="A40" s="2" t="s">
        <v>10</v>
      </c>
      <c r="B40" s="4">
        <f t="shared" si="4"/>
        <v>4094845</v>
      </c>
      <c r="C40" s="5">
        <v>0</v>
      </c>
      <c r="D40" s="6">
        <v>2.35E-2</v>
      </c>
      <c r="E40" s="5">
        <f>SUM(B40*D40*30/360)</f>
        <v>8019.0714583333338</v>
      </c>
    </row>
    <row r="41" spans="1:5">
      <c r="A41" s="2" t="s">
        <v>11</v>
      </c>
      <c r="B41" s="4">
        <f t="shared" si="4"/>
        <v>4094845</v>
      </c>
      <c r="C41" s="5">
        <v>100000</v>
      </c>
      <c r="D41" s="6">
        <v>2.35E-2</v>
      </c>
      <c r="E41" s="5">
        <f>SUM(B41*D41*31/360)</f>
        <v>8286.3738402777781</v>
      </c>
    </row>
    <row r="42" spans="1:5">
      <c r="A42" s="2" t="s">
        <v>12</v>
      </c>
      <c r="B42" s="4">
        <f t="shared" si="4"/>
        <v>3994845</v>
      </c>
      <c r="C42" s="5">
        <v>0</v>
      </c>
      <c r="D42" s="6">
        <v>2.35E-2</v>
      </c>
      <c r="E42" s="5">
        <f>SUM(B42*D42*30/360)</f>
        <v>7823.2381249999999</v>
      </c>
    </row>
    <row r="43" spans="1:5">
      <c r="A43" s="2" t="s">
        <v>13</v>
      </c>
      <c r="B43" s="4">
        <f t="shared" si="4"/>
        <v>3994845</v>
      </c>
      <c r="C43" s="5">
        <v>100000</v>
      </c>
      <c r="D43" s="6">
        <v>2.35E-2</v>
      </c>
      <c r="E43" s="5">
        <f>SUM(B43*D43*31/360)</f>
        <v>8084.0127291666668</v>
      </c>
    </row>
    <row r="44" spans="1:5">
      <c r="A44" s="1" t="s">
        <v>14</v>
      </c>
      <c r="B44" s="7">
        <f>SUM(B43-C43)</f>
        <v>3894845</v>
      </c>
      <c r="C44" s="8">
        <f>SUM(C32:C43)</f>
        <v>400000</v>
      </c>
      <c r="D44" s="6">
        <v>2.35E-2</v>
      </c>
      <c r="E44" s="8">
        <f>SUM(E32:E43)</f>
        <v>99020.727347222244</v>
      </c>
    </row>
    <row r="45" spans="1:5">
      <c r="A45" s="3">
        <v>2021</v>
      </c>
      <c r="D45" s="6"/>
    </row>
    <row r="46" spans="1:5">
      <c r="A46" s="2" t="s">
        <v>2</v>
      </c>
      <c r="B46" s="4">
        <f>SUM(B44)</f>
        <v>3894845</v>
      </c>
      <c r="C46" s="5">
        <v>0</v>
      </c>
      <c r="D46" s="6">
        <v>2.35E-2</v>
      </c>
      <c r="E46" s="5">
        <f>SUM(B46*D46*31/360)</f>
        <v>7881.6516180555554</v>
      </c>
    </row>
    <row r="47" spans="1:5">
      <c r="A47" s="2" t="s">
        <v>3</v>
      </c>
      <c r="B47" s="4">
        <f t="shared" ref="B47:B57" si="5">SUM(B46-C46)</f>
        <v>3894845</v>
      </c>
      <c r="C47" s="5">
        <v>0</v>
      </c>
      <c r="D47" s="6">
        <v>2.35E-2</v>
      </c>
      <c r="E47" s="5">
        <f>SUM(B47*D47*28/360)</f>
        <v>7118.9111388888887</v>
      </c>
    </row>
    <row r="48" spans="1:5">
      <c r="A48" s="2" t="s">
        <v>4</v>
      </c>
      <c r="B48" s="4">
        <f t="shared" si="5"/>
        <v>3894845</v>
      </c>
      <c r="C48" s="5">
        <v>244845</v>
      </c>
      <c r="D48" s="6">
        <v>2.35E-2</v>
      </c>
      <c r="E48" s="5">
        <f t="shared" ref="E48:E57" si="6">SUM(B48*D48*31/360)</f>
        <v>7881.6516180555554</v>
      </c>
    </row>
    <row r="49" spans="1:5">
      <c r="A49" s="2" t="s">
        <v>5</v>
      </c>
      <c r="B49" s="4">
        <f t="shared" si="5"/>
        <v>3650000</v>
      </c>
      <c r="C49" s="5">
        <v>0</v>
      </c>
      <c r="D49" s="6">
        <v>2.35E-2</v>
      </c>
      <c r="E49" s="5">
        <f>SUM(B49*D49*30/360)</f>
        <v>7147.916666666667</v>
      </c>
    </row>
    <row r="50" spans="1:5">
      <c r="A50" s="2" t="s">
        <v>6</v>
      </c>
      <c r="B50" s="4">
        <f t="shared" si="5"/>
        <v>3650000</v>
      </c>
      <c r="C50" s="5">
        <v>250000</v>
      </c>
      <c r="D50" s="6">
        <v>2.35E-2</v>
      </c>
      <c r="E50" s="5">
        <f t="shared" si="6"/>
        <v>7386.1805555555557</v>
      </c>
    </row>
    <row r="51" spans="1:5">
      <c r="A51" s="2" t="s">
        <v>7</v>
      </c>
      <c r="B51" s="4">
        <f t="shared" si="5"/>
        <v>3400000</v>
      </c>
      <c r="C51" s="5">
        <v>0</v>
      </c>
      <c r="D51" s="6">
        <v>2.35E-2</v>
      </c>
      <c r="E51" s="5">
        <f>SUM(B51*D51*30/360)</f>
        <v>6658.333333333333</v>
      </c>
    </row>
    <row r="52" spans="1:5">
      <c r="A52" s="2" t="s">
        <v>8</v>
      </c>
      <c r="B52" s="4">
        <f t="shared" si="5"/>
        <v>3400000</v>
      </c>
      <c r="C52" s="5">
        <v>0</v>
      </c>
      <c r="D52" s="6">
        <v>2.35E-2</v>
      </c>
      <c r="E52" s="5">
        <f t="shared" si="6"/>
        <v>6880.2777777777774</v>
      </c>
    </row>
    <row r="53" spans="1:5">
      <c r="A53" s="2" t="s">
        <v>9</v>
      </c>
      <c r="B53" s="4">
        <f t="shared" si="5"/>
        <v>3400000</v>
      </c>
      <c r="C53" s="5">
        <v>0</v>
      </c>
      <c r="D53" s="6">
        <v>2.35E-2</v>
      </c>
      <c r="E53" s="5">
        <f t="shared" si="6"/>
        <v>6880.2777777777774</v>
      </c>
    </row>
    <row r="54" spans="1:5">
      <c r="A54" s="2" t="s">
        <v>10</v>
      </c>
      <c r="B54" s="4">
        <f t="shared" si="5"/>
        <v>3400000</v>
      </c>
      <c r="C54" s="5">
        <v>0</v>
      </c>
      <c r="D54" s="6">
        <v>2.35E-2</v>
      </c>
      <c r="E54" s="5">
        <f>SUM(B54*D54*30/360)</f>
        <v>6658.333333333333</v>
      </c>
    </row>
    <row r="55" spans="1:5">
      <c r="A55" s="2" t="s">
        <v>11</v>
      </c>
      <c r="B55" s="4">
        <f t="shared" si="5"/>
        <v>3400000</v>
      </c>
      <c r="C55" s="5">
        <v>250000</v>
      </c>
      <c r="D55" s="6">
        <v>2.35E-2</v>
      </c>
      <c r="E55" s="5">
        <f t="shared" si="6"/>
        <v>6880.2777777777774</v>
      </c>
    </row>
    <row r="56" spans="1:5">
      <c r="A56" s="2" t="s">
        <v>12</v>
      </c>
      <c r="B56" s="4">
        <f t="shared" si="5"/>
        <v>3150000</v>
      </c>
      <c r="C56" s="5">
        <v>0</v>
      </c>
      <c r="D56" s="6">
        <v>2.35E-2</v>
      </c>
      <c r="E56" s="5">
        <f>SUM(B56*D56*30/360)</f>
        <v>6168.75</v>
      </c>
    </row>
    <row r="57" spans="1:5">
      <c r="A57" s="2" t="s">
        <v>13</v>
      </c>
      <c r="B57" s="4">
        <f t="shared" si="5"/>
        <v>3150000</v>
      </c>
      <c r="C57" s="5">
        <v>250000</v>
      </c>
      <c r="D57" s="6">
        <v>2.35E-2</v>
      </c>
      <c r="E57" s="5">
        <f t="shared" si="6"/>
        <v>6374.375</v>
      </c>
    </row>
    <row r="58" spans="1:5">
      <c r="A58" s="1" t="s">
        <v>14</v>
      </c>
      <c r="B58" s="7">
        <f>SUM(B57-C57)</f>
        <v>2900000</v>
      </c>
      <c r="C58" s="8">
        <f>SUM(C46:C57)</f>
        <v>994845</v>
      </c>
      <c r="D58" s="6">
        <v>2.35E-2</v>
      </c>
      <c r="E58" s="8">
        <f>SUM(E46:E57)</f>
        <v>83916.936597222229</v>
      </c>
    </row>
    <row r="59" spans="1:5">
      <c r="A59" s="3">
        <v>2022</v>
      </c>
      <c r="D59" s="6"/>
    </row>
    <row r="60" spans="1:5">
      <c r="A60" s="2" t="s">
        <v>2</v>
      </c>
      <c r="B60" s="4">
        <f>SUM(B58)</f>
        <v>2900000</v>
      </c>
      <c r="C60" s="5">
        <v>0</v>
      </c>
      <c r="D60" s="6">
        <v>2.35E-2</v>
      </c>
      <c r="E60" s="5">
        <f>SUM(B60*D60*31/360)</f>
        <v>5868.4722222222226</v>
      </c>
    </row>
    <row r="61" spans="1:5">
      <c r="A61" s="2" t="s">
        <v>3</v>
      </c>
      <c r="B61" s="4">
        <f t="shared" ref="B61:B71" si="7">SUM(B60-C60)</f>
        <v>2900000</v>
      </c>
      <c r="C61" s="5">
        <v>0</v>
      </c>
      <c r="D61" s="6">
        <v>2.35E-2</v>
      </c>
      <c r="E61" s="5">
        <f>SUM(B61*D61*28/360)</f>
        <v>5300.5555555555557</v>
      </c>
    </row>
    <row r="62" spans="1:5">
      <c r="A62" s="2" t="s">
        <v>4</v>
      </c>
      <c r="B62" s="4">
        <f t="shared" si="7"/>
        <v>2900000</v>
      </c>
      <c r="C62" s="5">
        <v>250000</v>
      </c>
      <c r="D62" s="6">
        <v>2.35E-2</v>
      </c>
      <c r="E62" s="5">
        <f>SUM(B62*D62*31/360)</f>
        <v>5868.4722222222226</v>
      </c>
    </row>
    <row r="63" spans="1:5">
      <c r="A63" s="2" t="s">
        <v>5</v>
      </c>
      <c r="B63" s="4">
        <f t="shared" si="7"/>
        <v>2650000</v>
      </c>
      <c r="C63" s="5">
        <v>0</v>
      </c>
      <c r="D63" s="6">
        <v>2.35E-2</v>
      </c>
      <c r="E63" s="5">
        <f>SUM(B63*D63*30/360)</f>
        <v>5189.583333333333</v>
      </c>
    </row>
    <row r="64" spans="1:5">
      <c r="A64" s="2" t="s">
        <v>6</v>
      </c>
      <c r="B64" s="4">
        <f t="shared" si="7"/>
        <v>2650000</v>
      </c>
      <c r="C64" s="5">
        <v>250000</v>
      </c>
      <c r="D64" s="6">
        <v>2.35E-2</v>
      </c>
      <c r="E64" s="5">
        <f>SUM(B64*D64*31/360)</f>
        <v>5362.5694444444443</v>
      </c>
    </row>
    <row r="65" spans="1:5">
      <c r="A65" s="2" t="s">
        <v>7</v>
      </c>
      <c r="B65" s="4">
        <f t="shared" si="7"/>
        <v>2400000</v>
      </c>
      <c r="C65" s="5">
        <v>0</v>
      </c>
      <c r="D65" s="6">
        <v>2.35E-2</v>
      </c>
      <c r="E65" s="5">
        <f>SUM(B65*D65*30/360)</f>
        <v>4700</v>
      </c>
    </row>
    <row r="66" spans="1:5">
      <c r="A66" s="2" t="s">
        <v>8</v>
      </c>
      <c r="B66" s="4">
        <f t="shared" si="7"/>
        <v>2400000</v>
      </c>
      <c r="C66" s="5">
        <v>0</v>
      </c>
      <c r="D66" s="6">
        <v>2.35E-2</v>
      </c>
      <c r="E66" s="5">
        <f>SUM(B66*D66*31/360)</f>
        <v>4856.666666666667</v>
      </c>
    </row>
    <row r="67" spans="1:5">
      <c r="A67" s="2" t="s">
        <v>9</v>
      </c>
      <c r="B67" s="4">
        <f t="shared" si="7"/>
        <v>2400000</v>
      </c>
      <c r="C67" s="5">
        <v>0</v>
      </c>
      <c r="D67" s="6">
        <v>2.35E-2</v>
      </c>
      <c r="E67" s="5">
        <f>SUM(B67*D67*31/360)</f>
        <v>4856.666666666667</v>
      </c>
    </row>
    <row r="68" spans="1:5">
      <c r="A68" s="2" t="s">
        <v>10</v>
      </c>
      <c r="B68" s="4">
        <f t="shared" si="7"/>
        <v>2400000</v>
      </c>
      <c r="C68" s="5">
        <v>0</v>
      </c>
      <c r="D68" s="6">
        <v>2.35E-2</v>
      </c>
      <c r="E68" s="5">
        <f>SUM(B68*D68*30/360)</f>
        <v>4700</v>
      </c>
    </row>
    <row r="69" spans="1:5">
      <c r="A69" s="2" t="s">
        <v>11</v>
      </c>
      <c r="B69" s="4">
        <f t="shared" si="7"/>
        <v>2400000</v>
      </c>
      <c r="C69" s="5">
        <v>250000</v>
      </c>
      <c r="D69" s="6">
        <v>2.35E-2</v>
      </c>
      <c r="E69" s="5">
        <f>SUM(B69*D69*31/360)</f>
        <v>4856.666666666667</v>
      </c>
    </row>
    <row r="70" spans="1:5">
      <c r="A70" s="2" t="s">
        <v>12</v>
      </c>
      <c r="B70" s="4">
        <f t="shared" si="7"/>
        <v>2150000</v>
      </c>
      <c r="C70" s="5">
        <v>0</v>
      </c>
      <c r="D70" s="6">
        <v>2.35E-2</v>
      </c>
      <c r="E70" s="5">
        <f>SUM(B70*D70*30/360)</f>
        <v>4210.416666666667</v>
      </c>
    </row>
    <row r="71" spans="1:5">
      <c r="A71" s="2" t="s">
        <v>13</v>
      </c>
      <c r="B71" s="4">
        <f t="shared" si="7"/>
        <v>2150000</v>
      </c>
      <c r="C71" s="5">
        <v>250000</v>
      </c>
      <c r="D71" s="6">
        <v>2.35E-2</v>
      </c>
      <c r="E71" s="5">
        <f>SUM(B71*D71*31/360)</f>
        <v>4350.7638888888887</v>
      </c>
    </row>
    <row r="72" spans="1:5">
      <c r="A72" s="1" t="s">
        <v>14</v>
      </c>
      <c r="B72" s="7">
        <f>SUM(B71-C71)</f>
        <v>1900000</v>
      </c>
      <c r="C72" s="8">
        <f>SUM(C60:C71)</f>
        <v>1000000</v>
      </c>
      <c r="D72" s="6">
        <v>2.35E-2</v>
      </c>
      <c r="E72" s="8">
        <f>SUM(E60:E71)</f>
        <v>60120.833333333328</v>
      </c>
    </row>
    <row r="74" spans="1:5">
      <c r="B74" s="4"/>
      <c r="C74" s="5"/>
      <c r="D74" s="6"/>
      <c r="E74" s="5"/>
    </row>
    <row r="75" spans="1:5">
      <c r="B75" s="4"/>
      <c r="C75" s="5" t="s">
        <v>15</v>
      </c>
      <c r="D75" s="6"/>
      <c r="E75" s="5">
        <f>SUM(E16+E30+E44+E58+E72+J16+J30)</f>
        <v>466086.27731249999</v>
      </c>
    </row>
    <row r="76" spans="1:5">
      <c r="B76" s="4"/>
      <c r="C76" s="5" t="s">
        <v>16</v>
      </c>
      <c r="D76" s="6"/>
      <c r="E76" s="5">
        <f>4900000*2%</f>
        <v>98000</v>
      </c>
    </row>
    <row r="77" spans="1:5">
      <c r="B77" s="4"/>
      <c r="C77" s="5"/>
      <c r="D77" s="6"/>
      <c r="E77" s="9">
        <f>SUM(E75:E76)</f>
        <v>564086.27731249994</v>
      </c>
    </row>
    <row r="78" spans="1:5">
      <c r="B78" s="4"/>
      <c r="C78" s="5"/>
      <c r="D78" s="6"/>
      <c r="E78" s="5"/>
    </row>
    <row r="79" spans="1:5">
      <c r="B79" s="4"/>
      <c r="C79" s="5"/>
      <c r="D79" s="6"/>
      <c r="E79" s="5"/>
    </row>
    <row r="80" spans="1:5">
      <c r="B80" s="4"/>
      <c r="C80" s="5"/>
      <c r="D80" s="6"/>
      <c r="E80" s="5"/>
    </row>
    <row r="81" spans="1:5">
      <c r="B81" s="4"/>
      <c r="C81" s="5"/>
      <c r="D81" s="6"/>
      <c r="E81" s="5"/>
    </row>
    <row r="82" spans="1:5">
      <c r="B82" s="4"/>
      <c r="C82" s="5"/>
      <c r="D82" s="6"/>
      <c r="E82" s="5"/>
    </row>
    <row r="83" spans="1:5">
      <c r="B83" s="4"/>
      <c r="C83" s="5"/>
      <c r="D83" s="6"/>
      <c r="E83" s="5"/>
    </row>
    <row r="84" spans="1:5">
      <c r="B84" s="4"/>
      <c r="C84" s="5"/>
      <c r="D84" s="6"/>
      <c r="E84" s="5"/>
    </row>
    <row r="85" spans="1:5">
      <c r="B85" s="4"/>
      <c r="C85" s="5"/>
      <c r="D85" s="6"/>
      <c r="E85" s="5"/>
    </row>
    <row r="86" spans="1:5">
      <c r="A86" s="1"/>
      <c r="B86" s="7"/>
      <c r="C86" s="9"/>
      <c r="D86" s="1"/>
      <c r="E86" s="5"/>
    </row>
  </sheetData>
  <pageMargins left="0.39370078740157483" right="0" top="0.59055118110236227" bottom="0.59055118110236227" header="0.51181102362204722" footer="0.51181102362204722"/>
  <pageSetup paperSize="9" scale="79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 spłat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Tomków</dc:creator>
  <cp:lastModifiedBy>Magdalena Tomków</cp:lastModifiedBy>
  <dcterms:created xsi:type="dcterms:W3CDTF">2018-05-24T10:53:13Z</dcterms:created>
  <dcterms:modified xsi:type="dcterms:W3CDTF">2018-05-24T11:08:15Z</dcterms:modified>
</cp:coreProperties>
</file>