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32" windowWidth="23256" windowHeight="9492"/>
  </bookViews>
  <sheets>
    <sheet name="harmonogram spłat " sheetId="2" r:id="rId1"/>
  </sheets>
  <calcPr calcId="145621" fullPrecision="0"/>
</workbook>
</file>

<file path=xl/calcChain.xml><?xml version="1.0" encoding="utf-8"?>
<calcChain xmlns="http://schemas.openxmlformats.org/spreadsheetml/2006/main">
  <c r="E75" i="2" l="1"/>
  <c r="M16" i="2" l="1"/>
  <c r="H72" i="2" l="1"/>
  <c r="C72" i="2"/>
  <c r="H58" i="2"/>
  <c r="C58" i="2"/>
  <c r="H44" i="2"/>
  <c r="C44" i="2"/>
  <c r="H30" i="2"/>
  <c r="H16" i="2"/>
  <c r="C16" i="2"/>
  <c r="C18" i="2" s="1"/>
  <c r="C30" i="2" s="1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16" i="2" s="1"/>
  <c r="H75" i="2" l="1"/>
  <c r="E18" i="2"/>
  <c r="E19" i="2" l="1"/>
  <c r="E20" i="2" l="1"/>
  <c r="B21" i="2"/>
  <c r="E21" i="2" l="1"/>
  <c r="E22" i="2" l="1"/>
  <c r="E23" i="2" l="1"/>
  <c r="E24" i="2" l="1"/>
  <c r="B25" i="2"/>
  <c r="E25" i="2" l="1"/>
  <c r="E26" i="2" l="1"/>
  <c r="B27" i="2"/>
  <c r="E27" i="2" l="1"/>
  <c r="E28" i="2" l="1"/>
  <c r="B29" i="2"/>
  <c r="E29" i="2" l="1"/>
  <c r="E30" i="2" s="1"/>
  <c r="B30" i="2"/>
  <c r="B32" i="2" s="1"/>
  <c r="B33" i="2" l="1"/>
  <c r="E32" i="2"/>
  <c r="E33" i="2" l="1"/>
  <c r="B34" i="2"/>
  <c r="B35" i="2" l="1"/>
  <c r="E34" i="2"/>
  <c r="E35" i="2" l="1"/>
  <c r="B36" i="2"/>
  <c r="B37" i="2" l="1"/>
  <c r="E36" i="2"/>
  <c r="E37" i="2" l="1"/>
  <c r="B38" i="2"/>
  <c r="B39" i="2" l="1"/>
  <c r="E38" i="2"/>
  <c r="E39" i="2" l="1"/>
  <c r="B40" i="2"/>
  <c r="B41" i="2" l="1"/>
  <c r="E40" i="2"/>
  <c r="E41" i="2" l="1"/>
  <c r="B42" i="2"/>
  <c r="B43" i="2" l="1"/>
  <c r="E42" i="2"/>
  <c r="B44" i="2" l="1"/>
  <c r="B46" i="2" s="1"/>
  <c r="E43" i="2"/>
  <c r="E44" i="2" s="1"/>
  <c r="E46" i="2" l="1"/>
  <c r="B47" i="2"/>
  <c r="E47" i="2" l="1"/>
  <c r="B48" i="2"/>
  <c r="E48" i="2" l="1"/>
  <c r="B49" i="2"/>
  <c r="E49" i="2" l="1"/>
  <c r="B50" i="2"/>
  <c r="E50" i="2" l="1"/>
  <c r="B51" i="2"/>
  <c r="E51" i="2" l="1"/>
  <c r="B52" i="2"/>
  <c r="E52" i="2" l="1"/>
  <c r="B53" i="2"/>
  <c r="E53" i="2" l="1"/>
  <c r="B54" i="2"/>
  <c r="E54" i="2" l="1"/>
  <c r="B55" i="2"/>
  <c r="E55" i="2" l="1"/>
  <c r="B56" i="2"/>
  <c r="E56" i="2" l="1"/>
  <c r="B57" i="2"/>
  <c r="E57" i="2" l="1"/>
  <c r="E58" i="2" s="1"/>
  <c r="B58" i="2"/>
  <c r="B60" i="2" s="1"/>
  <c r="E60" i="2" l="1"/>
  <c r="B61" i="2"/>
  <c r="E61" i="2" l="1"/>
  <c r="B62" i="2"/>
  <c r="E62" i="2" l="1"/>
  <c r="B63" i="2"/>
  <c r="E63" i="2" l="1"/>
  <c r="B64" i="2"/>
  <c r="E64" i="2" l="1"/>
  <c r="B65" i="2"/>
  <c r="E65" i="2" l="1"/>
  <c r="B66" i="2"/>
  <c r="E66" i="2" l="1"/>
  <c r="B67" i="2"/>
  <c r="E67" i="2" l="1"/>
  <c r="B68" i="2"/>
  <c r="E68" i="2" l="1"/>
  <c r="B69" i="2"/>
  <c r="E69" i="2" l="1"/>
  <c r="B70" i="2"/>
  <c r="E70" i="2" l="1"/>
  <c r="B71" i="2"/>
  <c r="E71" i="2" l="1"/>
  <c r="E72" i="2" s="1"/>
  <c r="B72" i="2"/>
  <c r="G4" i="2" s="1"/>
  <c r="G5" i="2" l="1"/>
  <c r="J4" i="2"/>
  <c r="J5" i="2" l="1"/>
  <c r="G6" i="2"/>
  <c r="G7" i="2" l="1"/>
  <c r="J6" i="2"/>
  <c r="G8" i="2" l="1"/>
  <c r="J7" i="2"/>
  <c r="J8" i="2" l="1"/>
  <c r="G9" i="2"/>
  <c r="J9" i="2" l="1"/>
  <c r="G10" i="2"/>
  <c r="J10" i="2" l="1"/>
  <c r="G11" i="2"/>
  <c r="G12" i="2" l="1"/>
  <c r="J11" i="2"/>
  <c r="G13" i="2" l="1"/>
  <c r="J12" i="2"/>
  <c r="J13" i="2" l="1"/>
  <c r="G14" i="2"/>
  <c r="J14" i="2" l="1"/>
  <c r="G15" i="2"/>
  <c r="G16" i="2" l="1"/>
  <c r="G18" i="2" s="1"/>
  <c r="J15" i="2"/>
  <c r="J16" i="2" s="1"/>
  <c r="G19" i="2" l="1"/>
  <c r="J18" i="2"/>
  <c r="J19" i="2" l="1"/>
  <c r="G20" i="2"/>
  <c r="G21" i="2" l="1"/>
  <c r="J20" i="2"/>
  <c r="J21" i="2" l="1"/>
  <c r="G22" i="2"/>
  <c r="G23" i="2" l="1"/>
  <c r="J22" i="2"/>
  <c r="J23" i="2" l="1"/>
  <c r="G24" i="2"/>
  <c r="G25" i="2" l="1"/>
  <c r="J24" i="2"/>
  <c r="J25" i="2" l="1"/>
  <c r="G26" i="2"/>
  <c r="G27" i="2" l="1"/>
  <c r="J26" i="2"/>
  <c r="J27" i="2" l="1"/>
  <c r="G28" i="2"/>
  <c r="G29" i="2" l="1"/>
  <c r="J28" i="2"/>
  <c r="G30" i="2" l="1"/>
  <c r="G32" i="2" s="1"/>
  <c r="J29" i="2"/>
  <c r="J30" i="2" s="1"/>
  <c r="J32" i="2" l="1"/>
  <c r="G33" i="2"/>
  <c r="J33" i="2" l="1"/>
  <c r="G34" i="2"/>
  <c r="J34" i="2" l="1"/>
  <c r="G35" i="2"/>
  <c r="J35" i="2" l="1"/>
  <c r="G36" i="2"/>
  <c r="J36" i="2" l="1"/>
  <c r="G37" i="2"/>
  <c r="J37" i="2" l="1"/>
  <c r="G38" i="2"/>
  <c r="J38" i="2" l="1"/>
  <c r="G39" i="2"/>
  <c r="J39" i="2" l="1"/>
  <c r="G40" i="2"/>
  <c r="J40" i="2" l="1"/>
  <c r="G41" i="2"/>
  <c r="J41" i="2" l="1"/>
  <c r="G42" i="2"/>
  <c r="J42" i="2" l="1"/>
  <c r="G43" i="2"/>
  <c r="J43" i="2" l="1"/>
  <c r="J44" i="2" s="1"/>
  <c r="G44" i="2"/>
  <c r="G46" i="2" s="1"/>
  <c r="G47" i="2" l="1"/>
  <c r="J46" i="2"/>
  <c r="J47" i="2" l="1"/>
  <c r="G48" i="2"/>
  <c r="G49" i="2" l="1"/>
  <c r="J48" i="2"/>
  <c r="J49" i="2" l="1"/>
  <c r="G50" i="2"/>
  <c r="G51" i="2" l="1"/>
  <c r="J50" i="2"/>
  <c r="J51" i="2" l="1"/>
  <c r="G52" i="2"/>
  <c r="G53" i="2" l="1"/>
  <c r="J52" i="2"/>
  <c r="J53" i="2" l="1"/>
  <c r="G54" i="2"/>
  <c r="J54" i="2" l="1"/>
  <c r="G55" i="2"/>
  <c r="J55" i="2" l="1"/>
  <c r="G56" i="2"/>
  <c r="G57" i="2" l="1"/>
  <c r="J56" i="2"/>
  <c r="G58" i="2" l="1"/>
  <c r="G60" i="2" s="1"/>
  <c r="J57" i="2"/>
  <c r="J58" i="2" s="1"/>
  <c r="J60" i="2" l="1"/>
  <c r="G61" i="2"/>
  <c r="J61" i="2" l="1"/>
  <c r="G62" i="2"/>
  <c r="J62" i="2" l="1"/>
  <c r="G63" i="2"/>
  <c r="J63" i="2" l="1"/>
  <c r="G64" i="2"/>
  <c r="J64" i="2" l="1"/>
  <c r="G65" i="2"/>
  <c r="J65" i="2" l="1"/>
  <c r="G66" i="2"/>
  <c r="J66" i="2" l="1"/>
  <c r="G67" i="2"/>
  <c r="J67" i="2" l="1"/>
  <c r="G68" i="2"/>
  <c r="J68" i="2" l="1"/>
  <c r="G69" i="2"/>
  <c r="J69" i="2" l="1"/>
  <c r="G70" i="2"/>
  <c r="J70" i="2" l="1"/>
  <c r="G71" i="2"/>
  <c r="G72" i="2" l="1"/>
  <c r="L4" i="2" s="1"/>
  <c r="J71" i="2"/>
  <c r="J72" i="2" s="1"/>
  <c r="O4" i="2" l="1"/>
  <c r="L5" i="2"/>
  <c r="O5" i="2" l="1"/>
  <c r="L6" i="2"/>
  <c r="O6" i="2" l="1"/>
  <c r="L7" i="2"/>
  <c r="L8" i="2" l="1"/>
  <c r="O7" i="2"/>
  <c r="O8" i="2" l="1"/>
  <c r="L9" i="2"/>
  <c r="O9" i="2" l="1"/>
  <c r="L10" i="2"/>
  <c r="O10" i="2" l="1"/>
  <c r="L11" i="2"/>
  <c r="L12" i="2" l="1"/>
  <c r="O11" i="2"/>
  <c r="O12" i="2" l="1"/>
  <c r="L13" i="2"/>
  <c r="L14" i="2" l="1"/>
  <c r="O13" i="2"/>
  <c r="O14" i="2" l="1"/>
  <c r="L15" i="2"/>
  <c r="L16" i="2" l="1"/>
  <c r="O15" i="2"/>
  <c r="O16" i="2" s="1"/>
  <c r="E77" i="2" l="1"/>
</calcChain>
</file>

<file path=xl/sharedStrings.xml><?xml version="1.0" encoding="utf-8"?>
<sst xmlns="http://schemas.openxmlformats.org/spreadsheetml/2006/main" count="148" uniqueCount="17">
  <si>
    <t>spłaty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</si>
  <si>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</si>
  <si>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</si>
  <si>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</si>
  <si>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</si>
  <si>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</si>
  <si>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</si>
  <si>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</si>
  <si>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</si>
  <si>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</si>
  <si>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</si>
  <si>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</si>
  <si>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</si>
  <si>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</si>
  <si>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suma odsetek</t>
  </si>
  <si>
    <t>Harmonogram spłaty kredytu długoteminowego - 4.981.480,00 zł</t>
  </si>
  <si>
    <t>prowizja 0,%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</si>
</sst>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1" fillId="0" borderId="0" xfId="1"/>
    <xf numFmtId="0" fontId="2" fillId="2" borderId="0" xfId="1" applyFont="1" applyFill="1"/>
    <xf numFmtId="3" fontId="1" fillId="0" borderId="0" xfId="1" applyNumberFormat="1"/>
    <xf numFmtId="4" fontId="1" fillId="0" borderId="0" xfId="1" applyNumberFormat="1"/>
    <xf numFmtId="10" fontId="1" fillId="0" borderId="0" xfId="1" applyNumberFormat="1"/>
    <xf numFmtId="3" fontId="2" fillId="0" borderId="0" xfId="1" applyNumberFormat="1" applyFont="1"/>
    <xf numFmtId="4" fontId="2" fillId="2" borderId="0" xfId="1" applyNumberFormat="1" applyFont="1" applyFill="1"/>
    <xf numFmtId="4" fontId="2" fillId="0" borderId="0" xfId="1" applyNumberFormat="1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>
      <selection activeCell="L75" sqref="L75"/>
    </sheetView>
  </sheetViews>
  <sheetFormatPr defaultColWidth="9" defaultRowHeight="13.2"/>
  <cols>
    <col min="1" max="2" width="9" style="2" customWidth="1"/>
    <col min="3" max="3" width="10.3984375" style="2" customWidth="1"/>
    <col min="4" max="4" width="9.5" style="2" customWidth="1"/>
    <col min="5" max="5" width="10.296875" style="2" customWidth="1"/>
    <col min="6" max="7" width="9" style="2"/>
    <col min="8" max="8" width="12.19921875" style="2" customWidth="1"/>
    <col min="9" max="9" width="9" style="2"/>
    <col min="10" max="10" width="10.19921875" style="2" customWidth="1"/>
    <col min="11" max="16384" width="9" style="2"/>
  </cols>
  <sheetData>
    <row r="1" spans="1:15">
      <c r="A1" s="1" t="s">
        <v>15</v>
      </c>
    </row>
    <row r="2" spans="1:15">
      <c r="C2" s="2" t="s">
        <v>0</v>
      </c>
      <c r="H2" s="2" t="s">
        <v>0</v>
      </c>
    </row>
    <row r="3" spans="1:15">
      <c r="A3" s="3">
        <v>2019</v>
      </c>
      <c r="B3" s="4"/>
      <c r="C3" s="5"/>
      <c r="E3" s="5"/>
      <c r="F3" s="3">
        <v>2024</v>
      </c>
      <c r="G3" s="4"/>
      <c r="H3" s="5"/>
      <c r="J3" s="5"/>
      <c r="K3" s="3">
        <v>2029</v>
      </c>
      <c r="N3" s="6"/>
    </row>
    <row r="4" spans="1:15">
      <c r="A4" s="2" t="s">
        <v>1</v>
      </c>
      <c r="B4" s="4">
        <v>0</v>
      </c>
      <c r="C4" s="5">
        <v>0</v>
      </c>
      <c r="D4" s="6">
        <v>2.35E-2</v>
      </c>
      <c r="E4" s="5">
        <f>SUM(B4*D4*31/360)</f>
        <v>0</v>
      </c>
      <c r="F4" s="2" t="s">
        <v>1</v>
      </c>
      <c r="G4" s="4">
        <f>SUM(B72)</f>
        <v>4431480</v>
      </c>
      <c r="H4" s="5">
        <v>0</v>
      </c>
      <c r="I4" s="6">
        <v>2.7400000000000001E-2</v>
      </c>
      <c r="J4" s="5">
        <f>SUM(G4*I4*31/360)</f>
        <v>10455.83</v>
      </c>
      <c r="K4" s="2" t="s">
        <v>1</v>
      </c>
      <c r="L4" s="4">
        <f>SUM(G72)</f>
        <v>981480</v>
      </c>
      <c r="M4" s="5">
        <v>0</v>
      </c>
      <c r="N4" s="6">
        <v>2.7400000000000001E-2</v>
      </c>
      <c r="O4" s="5">
        <f>SUM(L4*N4*31/360)</f>
        <v>2315.75</v>
      </c>
    </row>
    <row r="5" spans="1:15">
      <c r="A5" s="2" t="s">
        <v>2</v>
      </c>
      <c r="B5" s="4">
        <v>0</v>
      </c>
      <c r="C5" s="5">
        <v>0</v>
      </c>
      <c r="D5" s="6">
        <v>2.35E-2</v>
      </c>
      <c r="E5" s="5">
        <f>SUM(B5*D5*28/360)</f>
        <v>0</v>
      </c>
      <c r="F5" s="2" t="s">
        <v>2</v>
      </c>
      <c r="G5" s="4">
        <f t="shared" ref="G5:G15" si="0">SUM(G4-H4)</f>
        <v>4431480</v>
      </c>
      <c r="H5" s="5">
        <v>0</v>
      </c>
      <c r="I5" s="6">
        <v>2.7400000000000001E-2</v>
      </c>
      <c r="J5" s="5">
        <f>SUM(G5*I5*29/360)</f>
        <v>9781.26</v>
      </c>
      <c r="K5" s="2" t="s">
        <v>2</v>
      </c>
      <c r="L5" s="4">
        <f t="shared" ref="L5:L15" si="1">SUM(L4-M4)</f>
        <v>981480</v>
      </c>
      <c r="M5" s="5">
        <v>0</v>
      </c>
      <c r="N5" s="6">
        <v>2.7400000000000001E-2</v>
      </c>
      <c r="O5" s="5">
        <f>SUM(L5*N5*29/360)</f>
        <v>2166.34</v>
      </c>
    </row>
    <row r="6" spans="1:15">
      <c r="A6" s="2" t="s">
        <v>3</v>
      </c>
      <c r="B6" s="4">
        <v>0</v>
      </c>
      <c r="C6" s="5">
        <v>0</v>
      </c>
      <c r="D6" s="6">
        <v>2.35E-2</v>
      </c>
      <c r="E6" s="5">
        <f>SUM(B6*D6*31/360)</f>
        <v>0</v>
      </c>
      <c r="F6" s="2" t="s">
        <v>3</v>
      </c>
      <c r="G6" s="4">
        <f t="shared" si="0"/>
        <v>4431480</v>
      </c>
      <c r="H6" s="5">
        <v>87500</v>
      </c>
      <c r="I6" s="6">
        <v>2.7400000000000001E-2</v>
      </c>
      <c r="J6" s="5">
        <f>SUM(G6*I6*31/360)</f>
        <v>10455.83</v>
      </c>
      <c r="K6" s="2" t="s">
        <v>3</v>
      </c>
      <c r="L6" s="4">
        <f t="shared" si="1"/>
        <v>981480</v>
      </c>
      <c r="M6" s="5">
        <v>245000</v>
      </c>
      <c r="N6" s="6">
        <v>2.7400000000000001E-2</v>
      </c>
      <c r="O6" s="5">
        <f>SUM(L6*N6*31/360)</f>
        <v>2315.75</v>
      </c>
    </row>
    <row r="7" spans="1:15">
      <c r="A7" s="2" t="s">
        <v>4</v>
      </c>
      <c r="B7" s="4">
        <v>0</v>
      </c>
      <c r="C7" s="5">
        <v>0</v>
      </c>
      <c r="D7" s="6">
        <v>2.35E-2</v>
      </c>
      <c r="E7" s="5">
        <f>SUM(B7*D7*30/360)</f>
        <v>0</v>
      </c>
      <c r="F7" s="2" t="s">
        <v>4</v>
      </c>
      <c r="G7" s="4">
        <f t="shared" si="0"/>
        <v>4343980</v>
      </c>
      <c r="H7" s="5">
        <v>0</v>
      </c>
      <c r="I7" s="6">
        <v>2.7400000000000001E-2</v>
      </c>
      <c r="J7" s="5">
        <f>SUM(G7*I7*30/360)</f>
        <v>9918.75</v>
      </c>
      <c r="K7" s="2" t="s">
        <v>4</v>
      </c>
      <c r="L7" s="4">
        <f t="shared" si="1"/>
        <v>736480</v>
      </c>
      <c r="M7" s="5">
        <v>0</v>
      </c>
      <c r="N7" s="6">
        <v>2.7400000000000001E-2</v>
      </c>
      <c r="O7" s="5">
        <f>SUM(L7*N7*30/360)</f>
        <v>1681.63</v>
      </c>
    </row>
    <row r="8" spans="1:15">
      <c r="A8" s="2" t="s">
        <v>5</v>
      </c>
      <c r="B8" s="4">
        <v>0</v>
      </c>
      <c r="C8" s="5">
        <v>0</v>
      </c>
      <c r="D8" s="6">
        <v>2.35E-2</v>
      </c>
      <c r="E8" s="5">
        <f>SUM(B8*D8*31/360)</f>
        <v>0</v>
      </c>
      <c r="F8" s="2" t="s">
        <v>5</v>
      </c>
      <c r="G8" s="4">
        <f t="shared" si="0"/>
        <v>4343980</v>
      </c>
      <c r="H8" s="5">
        <v>0</v>
      </c>
      <c r="I8" s="6">
        <v>2.7400000000000001E-2</v>
      </c>
      <c r="J8" s="5">
        <f>SUM(G8*I8*31/360)</f>
        <v>10249.379999999999</v>
      </c>
      <c r="K8" s="2" t="s">
        <v>5</v>
      </c>
      <c r="L8" s="4">
        <f t="shared" si="1"/>
        <v>736480</v>
      </c>
      <c r="M8" s="5">
        <v>0</v>
      </c>
      <c r="N8" s="6">
        <v>2.7400000000000001E-2</v>
      </c>
      <c r="O8" s="5">
        <f>SUM(L8*N8*31/360)</f>
        <v>1737.68</v>
      </c>
    </row>
    <row r="9" spans="1:15">
      <c r="A9" s="2" t="s">
        <v>6</v>
      </c>
      <c r="B9" s="4">
        <v>0</v>
      </c>
      <c r="C9" s="5">
        <v>0</v>
      </c>
      <c r="D9" s="6">
        <v>2.35E-2</v>
      </c>
      <c r="E9" s="5">
        <f>SUM(B9*D9*30/360)</f>
        <v>0</v>
      </c>
      <c r="F9" s="2" t="s">
        <v>6</v>
      </c>
      <c r="G9" s="4">
        <f t="shared" si="0"/>
        <v>4343980</v>
      </c>
      <c r="H9" s="5">
        <v>87500</v>
      </c>
      <c r="I9" s="6">
        <v>2.7400000000000001E-2</v>
      </c>
      <c r="J9" s="5">
        <f>SUM(G9*I9*30/360)</f>
        <v>9918.75</v>
      </c>
      <c r="K9" s="2" t="s">
        <v>6</v>
      </c>
      <c r="L9" s="4">
        <f t="shared" si="1"/>
        <v>736480</v>
      </c>
      <c r="M9" s="5">
        <v>245000</v>
      </c>
      <c r="N9" s="6">
        <v>2.7400000000000001E-2</v>
      </c>
      <c r="O9" s="5">
        <f>SUM(L9*N9*30/360)</f>
        <v>1681.63</v>
      </c>
    </row>
    <row r="10" spans="1:15">
      <c r="A10" s="2" t="s">
        <v>7</v>
      </c>
      <c r="B10" s="4">
        <v>0</v>
      </c>
      <c r="C10" s="5">
        <v>0</v>
      </c>
      <c r="D10" s="6">
        <v>2.35E-2</v>
      </c>
      <c r="E10" s="5">
        <f>SUM(B10*D10*31/360)</f>
        <v>0</v>
      </c>
      <c r="F10" s="2" t="s">
        <v>7</v>
      </c>
      <c r="G10" s="4">
        <f t="shared" si="0"/>
        <v>4256480</v>
      </c>
      <c r="H10" s="5">
        <v>0</v>
      </c>
      <c r="I10" s="6">
        <v>2.7400000000000001E-2</v>
      </c>
      <c r="J10" s="5">
        <f>SUM(G10*I10*31/360)</f>
        <v>10042.93</v>
      </c>
      <c r="K10" s="2" t="s">
        <v>7</v>
      </c>
      <c r="L10" s="4">
        <f t="shared" si="1"/>
        <v>491480</v>
      </c>
      <c r="M10" s="5">
        <v>0</v>
      </c>
      <c r="N10" s="6">
        <v>2.7400000000000001E-2</v>
      </c>
      <c r="O10" s="5">
        <f>SUM(L10*N10*31/360)</f>
        <v>1159.6199999999999</v>
      </c>
    </row>
    <row r="11" spans="1:15">
      <c r="A11" s="2" t="s">
        <v>8</v>
      </c>
      <c r="B11" s="4">
        <v>0</v>
      </c>
      <c r="C11" s="5">
        <v>0</v>
      </c>
      <c r="D11" s="6">
        <v>2.35E-2</v>
      </c>
      <c r="E11" s="5">
        <f>SUM(B11*D11*31/360)</f>
        <v>0</v>
      </c>
      <c r="F11" s="2" t="s">
        <v>8</v>
      </c>
      <c r="G11" s="4">
        <f t="shared" si="0"/>
        <v>4256480</v>
      </c>
      <c r="H11" s="5">
        <v>0</v>
      </c>
      <c r="I11" s="6">
        <v>2.7400000000000001E-2</v>
      </c>
      <c r="J11" s="5">
        <f>SUM(G11*I11*31/360)</f>
        <v>10042.93</v>
      </c>
      <c r="K11" s="2" t="s">
        <v>8</v>
      </c>
      <c r="L11" s="4">
        <f t="shared" si="1"/>
        <v>491480</v>
      </c>
      <c r="M11" s="5">
        <v>0</v>
      </c>
      <c r="N11" s="6">
        <v>2.7400000000000001E-2</v>
      </c>
      <c r="O11" s="5">
        <f>SUM(L11*N11*31/360)</f>
        <v>1159.6199999999999</v>
      </c>
    </row>
    <row r="12" spans="1:15">
      <c r="A12" s="2" t="s">
        <v>9</v>
      </c>
      <c r="B12" s="4">
        <v>0</v>
      </c>
      <c r="C12" s="5">
        <v>0</v>
      </c>
      <c r="D12" s="6">
        <v>2.35E-2</v>
      </c>
      <c r="E12" s="5">
        <f>SUM(B12*D12*30/360)</f>
        <v>0</v>
      </c>
      <c r="F12" s="2" t="s">
        <v>9</v>
      </c>
      <c r="G12" s="4">
        <f t="shared" si="0"/>
        <v>4256480</v>
      </c>
      <c r="H12" s="5">
        <v>0</v>
      </c>
      <c r="I12" s="6">
        <v>2.7400000000000001E-2</v>
      </c>
      <c r="J12" s="5">
        <f>SUM(G12*I12*30/360)</f>
        <v>9718.9599999999991</v>
      </c>
      <c r="K12" s="2" t="s">
        <v>9</v>
      </c>
      <c r="L12" s="4">
        <f t="shared" si="1"/>
        <v>491480</v>
      </c>
      <c r="M12" s="5">
        <v>0</v>
      </c>
      <c r="N12" s="6">
        <v>2.7400000000000001E-2</v>
      </c>
      <c r="O12" s="5">
        <f>SUM(L12*N12*30/360)</f>
        <v>1122.21</v>
      </c>
    </row>
    <row r="13" spans="1:15">
      <c r="A13" s="2" t="s">
        <v>10</v>
      </c>
      <c r="B13" s="4">
        <v>0</v>
      </c>
      <c r="C13" s="5">
        <v>0</v>
      </c>
      <c r="D13" s="6">
        <v>2.35E-2</v>
      </c>
      <c r="E13" s="5">
        <f>SUM(B13*D13*31/360)</f>
        <v>0</v>
      </c>
      <c r="F13" s="2" t="s">
        <v>10</v>
      </c>
      <c r="G13" s="4">
        <f t="shared" si="0"/>
        <v>4256480</v>
      </c>
      <c r="H13" s="5">
        <v>0</v>
      </c>
      <c r="I13" s="6">
        <v>2.7400000000000001E-2</v>
      </c>
      <c r="J13" s="5">
        <f>SUM(G13*I13*31/360)</f>
        <v>10042.93</v>
      </c>
      <c r="K13" s="2" t="s">
        <v>10</v>
      </c>
      <c r="L13" s="4">
        <f t="shared" si="1"/>
        <v>491480</v>
      </c>
      <c r="M13" s="5">
        <v>0</v>
      </c>
      <c r="N13" s="6">
        <v>2.7400000000000001E-2</v>
      </c>
      <c r="O13" s="5">
        <f>SUM(L13*N13*31/360)</f>
        <v>1159.6199999999999</v>
      </c>
    </row>
    <row r="14" spans="1:15">
      <c r="A14" s="2" t="s">
        <v>11</v>
      </c>
      <c r="B14" s="4">
        <v>0</v>
      </c>
      <c r="C14" s="5">
        <v>0</v>
      </c>
      <c r="D14" s="6">
        <v>2.35E-2</v>
      </c>
      <c r="E14" s="5">
        <f>SUM(B14*D14*30/360)</f>
        <v>0</v>
      </c>
      <c r="F14" s="2" t="s">
        <v>11</v>
      </c>
      <c r="G14" s="4">
        <f t="shared" si="0"/>
        <v>4256480</v>
      </c>
      <c r="H14" s="5">
        <v>87500</v>
      </c>
      <c r="I14" s="6">
        <v>2.7400000000000001E-2</v>
      </c>
      <c r="J14" s="5">
        <f>SUM(G14*I14*30/360)</f>
        <v>9718.9599999999991</v>
      </c>
      <c r="K14" s="2" t="s">
        <v>11</v>
      </c>
      <c r="L14" s="4">
        <f t="shared" si="1"/>
        <v>491480</v>
      </c>
      <c r="M14" s="5">
        <v>245000</v>
      </c>
      <c r="N14" s="6">
        <v>2.7400000000000001E-2</v>
      </c>
      <c r="O14" s="5">
        <f>SUM(L14*N14*30/360)</f>
        <v>1122.21</v>
      </c>
    </row>
    <row r="15" spans="1:15">
      <c r="A15" s="2" t="s">
        <v>12</v>
      </c>
      <c r="B15" s="4">
        <v>0</v>
      </c>
      <c r="C15" s="5">
        <v>0</v>
      </c>
      <c r="D15" s="6">
        <v>2.35E-2</v>
      </c>
      <c r="E15" s="5">
        <f>SUM(B15*D15*31/360)</f>
        <v>0</v>
      </c>
      <c r="F15" s="2" t="s">
        <v>12</v>
      </c>
      <c r="G15" s="4">
        <f t="shared" si="0"/>
        <v>4168980</v>
      </c>
      <c r="H15" s="5">
        <v>87500</v>
      </c>
      <c r="I15" s="6">
        <v>2.7400000000000001E-2</v>
      </c>
      <c r="J15" s="5">
        <f>SUM(G15*I15*31/360)</f>
        <v>9836.48</v>
      </c>
      <c r="K15" s="2" t="s">
        <v>12</v>
      </c>
      <c r="L15" s="4">
        <f t="shared" si="1"/>
        <v>246480</v>
      </c>
      <c r="M15" s="5">
        <v>246480</v>
      </c>
      <c r="N15" s="6">
        <v>2.7400000000000001E-2</v>
      </c>
      <c r="O15" s="5">
        <f>SUM(L15*N15*31/360)</f>
        <v>581.55999999999995</v>
      </c>
    </row>
    <row r="16" spans="1:15" s="1" customFormat="1">
      <c r="A16" s="1" t="s">
        <v>13</v>
      </c>
      <c r="B16" s="7">
        <f>SUM(B15-C15)</f>
        <v>0</v>
      </c>
      <c r="C16" s="8">
        <f>SUM(C4:C15)</f>
        <v>0</v>
      </c>
      <c r="D16" s="6">
        <v>2.35E-2</v>
      </c>
      <c r="E16" s="8">
        <f>SUM(E4:E15)</f>
        <v>0</v>
      </c>
      <c r="F16" s="1" t="s">
        <v>13</v>
      </c>
      <c r="G16" s="7">
        <f>SUM(G15-H15)</f>
        <v>4081480</v>
      </c>
      <c r="H16" s="8">
        <f>SUM(H4:H15)</f>
        <v>350000</v>
      </c>
      <c r="I16" s="6">
        <v>2.7400000000000001E-2</v>
      </c>
      <c r="J16" s="8">
        <f>SUM(J4:J15)</f>
        <v>120182.99</v>
      </c>
      <c r="K16" s="1" t="s">
        <v>13</v>
      </c>
      <c r="L16" s="7">
        <f>SUM(L15-M15)</f>
        <v>0</v>
      </c>
      <c r="M16" s="8">
        <f>SUM(M4:M15)</f>
        <v>981480</v>
      </c>
      <c r="N16" s="6">
        <v>2.7400000000000001E-2</v>
      </c>
      <c r="O16" s="8">
        <f>SUM(O4:O15)</f>
        <v>18203.62</v>
      </c>
    </row>
    <row r="17" spans="1:10">
      <c r="A17" s="3">
        <v>2020</v>
      </c>
      <c r="D17" s="6"/>
      <c r="F17" s="3">
        <v>2025</v>
      </c>
      <c r="I17" s="6"/>
    </row>
    <row r="18" spans="1:10">
      <c r="A18" s="2" t="s">
        <v>1</v>
      </c>
      <c r="B18" s="4">
        <v>0</v>
      </c>
      <c r="C18" s="5">
        <f>C16</f>
        <v>0</v>
      </c>
      <c r="D18" s="6">
        <v>2.35E-2</v>
      </c>
      <c r="E18" s="5">
        <f>SUM(B18*D18*31/360)</f>
        <v>0</v>
      </c>
      <c r="F18" s="2" t="s">
        <v>1</v>
      </c>
      <c r="G18" s="4">
        <f>SUM(G16)</f>
        <v>4081480</v>
      </c>
      <c r="H18" s="5">
        <v>0</v>
      </c>
      <c r="I18" s="6">
        <v>2.7400000000000001E-2</v>
      </c>
      <c r="J18" s="5">
        <f>SUM(G18*I18*31/360)</f>
        <v>9630.0300000000007</v>
      </c>
    </row>
    <row r="19" spans="1:10">
      <c r="A19" s="2" t="s">
        <v>2</v>
      </c>
      <c r="B19" s="4">
        <v>0</v>
      </c>
      <c r="C19" s="5">
        <v>0</v>
      </c>
      <c r="D19" s="6">
        <v>2.35E-2</v>
      </c>
      <c r="E19" s="5">
        <f>SUM(B19*D19*29/360)</f>
        <v>0</v>
      </c>
      <c r="F19" s="2" t="s">
        <v>2</v>
      </c>
      <c r="G19" s="4">
        <f t="shared" ref="G19:G29" si="2">SUM(G18-H18)</f>
        <v>4081480</v>
      </c>
      <c r="H19" s="5">
        <v>0</v>
      </c>
      <c r="I19" s="6">
        <v>2.7400000000000001E-2</v>
      </c>
      <c r="J19" s="5">
        <f>SUM(G19*I19*28/360)</f>
        <v>8698.09</v>
      </c>
    </row>
    <row r="20" spans="1:10">
      <c r="A20" s="2" t="s">
        <v>3</v>
      </c>
      <c r="B20" s="4">
        <v>0</v>
      </c>
      <c r="C20" s="5">
        <v>0</v>
      </c>
      <c r="D20" s="6">
        <v>2.35E-2</v>
      </c>
      <c r="E20" s="5">
        <f>SUM(B20*D20*31/360)</f>
        <v>0</v>
      </c>
      <c r="F20" s="2" t="s">
        <v>3</v>
      </c>
      <c r="G20" s="4">
        <f t="shared" si="2"/>
        <v>4081480</v>
      </c>
      <c r="H20" s="5">
        <v>175000</v>
      </c>
      <c r="I20" s="6">
        <v>2.7400000000000001E-2</v>
      </c>
      <c r="J20" s="5">
        <f>SUM(G20*I20*31/360)</f>
        <v>9630.0300000000007</v>
      </c>
    </row>
    <row r="21" spans="1:10">
      <c r="A21" s="2" t="s">
        <v>4</v>
      </c>
      <c r="B21" s="4">
        <f t="shared" ref="B21:B29" si="3">SUM(B20-C20)</f>
        <v>0</v>
      </c>
      <c r="C21" s="5">
        <v>0</v>
      </c>
      <c r="D21" s="6">
        <v>2.35E-2</v>
      </c>
      <c r="E21" s="5">
        <f>SUM(B21*D21*30/360)</f>
        <v>0</v>
      </c>
      <c r="F21" s="2" t="s">
        <v>4</v>
      </c>
      <c r="G21" s="4">
        <f t="shared" si="2"/>
        <v>3906480</v>
      </c>
      <c r="H21" s="5">
        <v>0</v>
      </c>
      <c r="I21" s="6">
        <v>2.7400000000000001E-2</v>
      </c>
      <c r="J21" s="5">
        <f>SUM(G21*I21*30/360)</f>
        <v>8919.7999999999993</v>
      </c>
    </row>
    <row r="22" spans="1:10">
      <c r="A22" s="2" t="s">
        <v>5</v>
      </c>
      <c r="B22" s="4">
        <v>0</v>
      </c>
      <c r="C22" s="5">
        <v>0</v>
      </c>
      <c r="D22" s="6">
        <v>2.35E-2</v>
      </c>
      <c r="E22" s="5">
        <f>SUM(B22*D22*31/360)</f>
        <v>0</v>
      </c>
      <c r="F22" s="2" t="s">
        <v>5</v>
      </c>
      <c r="G22" s="4">
        <f t="shared" si="2"/>
        <v>3906480</v>
      </c>
      <c r="H22" s="5">
        <v>0</v>
      </c>
      <c r="I22" s="6">
        <v>2.7400000000000001E-2</v>
      </c>
      <c r="J22" s="5">
        <f>SUM(G22*I22*31/360)</f>
        <v>9217.1200000000008</v>
      </c>
    </row>
    <row r="23" spans="1:10">
      <c r="A23" s="2" t="s">
        <v>6</v>
      </c>
      <c r="B23" s="4">
        <v>1500000</v>
      </c>
      <c r="C23" s="5">
        <v>0</v>
      </c>
      <c r="D23" s="6">
        <v>2.35E-2</v>
      </c>
      <c r="E23" s="5">
        <f>SUM(B23*D23*30/360)</f>
        <v>2937.5</v>
      </c>
      <c r="F23" s="2" t="s">
        <v>6</v>
      </c>
      <c r="G23" s="4">
        <f t="shared" si="2"/>
        <v>3906480</v>
      </c>
      <c r="H23" s="5">
        <v>175000</v>
      </c>
      <c r="I23" s="6">
        <v>2.7400000000000001E-2</v>
      </c>
      <c r="J23" s="5">
        <f>SUM(G23*I23*30/360)</f>
        <v>8919.7999999999993</v>
      </c>
    </row>
    <row r="24" spans="1:10">
      <c r="A24" s="2" t="s">
        <v>7</v>
      </c>
      <c r="B24" s="4">
        <v>3000000</v>
      </c>
      <c r="C24" s="5">
        <v>0</v>
      </c>
      <c r="D24" s="6">
        <v>2.35E-2</v>
      </c>
      <c r="E24" s="5">
        <f>SUM(B24*D24*31/360)</f>
        <v>6070.83</v>
      </c>
      <c r="F24" s="2" t="s">
        <v>7</v>
      </c>
      <c r="G24" s="4">
        <f t="shared" si="2"/>
        <v>3731480</v>
      </c>
      <c r="H24" s="5">
        <v>0</v>
      </c>
      <c r="I24" s="6">
        <v>2.7400000000000001E-2</v>
      </c>
      <c r="J24" s="5">
        <f>SUM(G24*I24*31/360)</f>
        <v>8804.2199999999993</v>
      </c>
    </row>
    <row r="25" spans="1:10">
      <c r="A25" s="2" t="s">
        <v>8</v>
      </c>
      <c r="B25" s="4">
        <f t="shared" si="3"/>
        <v>3000000</v>
      </c>
      <c r="C25" s="5">
        <v>0</v>
      </c>
      <c r="D25" s="6">
        <v>2.35E-2</v>
      </c>
      <c r="E25" s="5">
        <f>SUM(B25*D25*31/360)</f>
        <v>6070.83</v>
      </c>
      <c r="F25" s="2" t="s">
        <v>8</v>
      </c>
      <c r="G25" s="4">
        <f t="shared" si="2"/>
        <v>3731480</v>
      </c>
      <c r="H25" s="5">
        <v>0</v>
      </c>
      <c r="I25" s="6">
        <v>2.7400000000000001E-2</v>
      </c>
      <c r="J25" s="5">
        <f>SUM(G25*I25*31/360)</f>
        <v>8804.2199999999993</v>
      </c>
    </row>
    <row r="26" spans="1:10">
      <c r="A26" s="2" t="s">
        <v>9</v>
      </c>
      <c r="B26" s="4">
        <v>4000000</v>
      </c>
      <c r="C26" s="5">
        <v>0</v>
      </c>
      <c r="D26" s="6">
        <v>2.35E-2</v>
      </c>
      <c r="E26" s="5">
        <f>SUM(B26*D26*30/360)</f>
        <v>7833.33</v>
      </c>
      <c r="F26" s="2" t="s">
        <v>9</v>
      </c>
      <c r="G26" s="4">
        <f t="shared" si="2"/>
        <v>3731480</v>
      </c>
      <c r="H26" s="5">
        <v>0</v>
      </c>
      <c r="I26" s="6">
        <v>2.7400000000000001E-2</v>
      </c>
      <c r="J26" s="5">
        <f>SUM(G26*I26*30/360)</f>
        <v>8520.2099999999991</v>
      </c>
    </row>
    <row r="27" spans="1:10">
      <c r="A27" s="2" t="s">
        <v>10</v>
      </c>
      <c r="B27" s="4">
        <f t="shared" si="3"/>
        <v>4000000</v>
      </c>
      <c r="C27" s="5">
        <v>0</v>
      </c>
      <c r="D27" s="6">
        <v>2.35E-2</v>
      </c>
      <c r="E27" s="5">
        <f>SUM(B27*D27*31/360)</f>
        <v>8094.44</v>
      </c>
      <c r="F27" s="2" t="s">
        <v>10</v>
      </c>
      <c r="G27" s="4">
        <f t="shared" si="2"/>
        <v>3731480</v>
      </c>
      <c r="H27" s="5">
        <v>0</v>
      </c>
      <c r="I27" s="6">
        <v>2.7400000000000001E-2</v>
      </c>
      <c r="J27" s="5">
        <f>SUM(G27*I27*31/360)</f>
        <v>8804.2199999999993</v>
      </c>
    </row>
    <row r="28" spans="1:10">
      <c r="A28" s="2" t="s">
        <v>11</v>
      </c>
      <c r="B28" s="4">
        <v>4981480</v>
      </c>
      <c r="C28" s="5">
        <v>0</v>
      </c>
      <c r="D28" s="6">
        <v>2.35E-2</v>
      </c>
      <c r="E28" s="5">
        <f>SUM(B28*D28*30/360)</f>
        <v>9755.4</v>
      </c>
      <c r="F28" s="2" t="s">
        <v>11</v>
      </c>
      <c r="G28" s="4">
        <f t="shared" si="2"/>
        <v>3731480</v>
      </c>
      <c r="H28" s="5">
        <v>175000</v>
      </c>
      <c r="I28" s="6">
        <v>2.7400000000000001E-2</v>
      </c>
      <c r="J28" s="5">
        <f>SUM(G28*I28*30/360)</f>
        <v>8520.2099999999991</v>
      </c>
    </row>
    <row r="29" spans="1:10">
      <c r="A29" s="2" t="s">
        <v>12</v>
      </c>
      <c r="B29" s="4">
        <f t="shared" si="3"/>
        <v>4981480</v>
      </c>
      <c r="C29" s="5">
        <v>0</v>
      </c>
      <c r="D29" s="6">
        <v>2.35E-2</v>
      </c>
      <c r="E29" s="5">
        <f>SUM(B29*D29*31/360)</f>
        <v>10080.58</v>
      </c>
      <c r="F29" s="2" t="s">
        <v>12</v>
      </c>
      <c r="G29" s="4">
        <f t="shared" si="2"/>
        <v>3556480</v>
      </c>
      <c r="H29" s="5">
        <v>175000</v>
      </c>
      <c r="I29" s="6">
        <v>2.7400000000000001E-2</v>
      </c>
      <c r="J29" s="5">
        <f>SUM(G29*I29*31/360)</f>
        <v>8391.32</v>
      </c>
    </row>
    <row r="30" spans="1:10" s="1" customFormat="1">
      <c r="A30" s="1" t="s">
        <v>13</v>
      </c>
      <c r="B30" s="7">
        <f>SUM(B29-C29)</f>
        <v>4981480</v>
      </c>
      <c r="C30" s="8">
        <f>SUM(C18:C29)</f>
        <v>0</v>
      </c>
      <c r="D30" s="6">
        <v>2.35E-2</v>
      </c>
      <c r="E30" s="8">
        <f>SUM(E18:E29)</f>
        <v>50842.91</v>
      </c>
      <c r="F30" s="1" t="s">
        <v>13</v>
      </c>
      <c r="G30" s="7">
        <f>SUM(G29-H29)</f>
        <v>3381480</v>
      </c>
      <c r="H30" s="8">
        <f>SUM(H18:H29)</f>
        <v>700000</v>
      </c>
      <c r="I30" s="6">
        <v>2.7400000000000001E-2</v>
      </c>
      <c r="J30" s="8">
        <f>SUM(J18:J29)</f>
        <v>106859.27</v>
      </c>
    </row>
    <row r="31" spans="1:10">
      <c r="A31" s="3">
        <v>2021</v>
      </c>
      <c r="D31" s="6"/>
      <c r="F31" s="3">
        <v>2026</v>
      </c>
      <c r="I31" s="6"/>
    </row>
    <row r="32" spans="1:10">
      <c r="A32" s="2" t="s">
        <v>1</v>
      </c>
      <c r="B32" s="4">
        <f>SUM(B30)</f>
        <v>4981480</v>
      </c>
      <c r="C32" s="5">
        <v>0</v>
      </c>
      <c r="D32" s="6">
        <v>2.35E-2</v>
      </c>
      <c r="E32" s="5">
        <f>SUM(B32*D32*31/360)</f>
        <v>10080.58</v>
      </c>
      <c r="F32" s="2" t="s">
        <v>1</v>
      </c>
      <c r="G32" s="4">
        <f>SUM(G30)</f>
        <v>3381480</v>
      </c>
      <c r="H32" s="5">
        <v>0</v>
      </c>
      <c r="I32" s="6">
        <v>2.7400000000000001E-2</v>
      </c>
      <c r="J32" s="5">
        <f>SUM(G32*I32*31/360)</f>
        <v>7978.41</v>
      </c>
    </row>
    <row r="33" spans="1:10">
      <c r="A33" s="2" t="s">
        <v>2</v>
      </c>
      <c r="B33" s="4">
        <f t="shared" ref="B33:B43" si="4">SUM(B32-C32)</f>
        <v>4981480</v>
      </c>
      <c r="C33" s="5">
        <v>0</v>
      </c>
      <c r="D33" s="6">
        <v>2.35E-2</v>
      </c>
      <c r="E33" s="5">
        <f>SUM(B33*D33*28/360)</f>
        <v>9105.0400000000009</v>
      </c>
      <c r="F33" s="2" t="s">
        <v>2</v>
      </c>
      <c r="G33" s="4">
        <f t="shared" ref="G33:G43" si="5">SUM(G32-H32)</f>
        <v>3381480</v>
      </c>
      <c r="H33" s="5">
        <v>0</v>
      </c>
      <c r="I33" s="6">
        <v>2.7400000000000001E-2</v>
      </c>
      <c r="J33" s="5">
        <f>SUM(G33*I33*28/360)</f>
        <v>7206.31</v>
      </c>
    </row>
    <row r="34" spans="1:10">
      <c r="A34" s="2" t="s">
        <v>3</v>
      </c>
      <c r="B34" s="4">
        <f t="shared" si="4"/>
        <v>4981480</v>
      </c>
      <c r="C34" s="5">
        <v>0</v>
      </c>
      <c r="D34" s="6">
        <v>2.35E-2</v>
      </c>
      <c r="E34" s="5">
        <f>SUM(B34*D34*31/360)</f>
        <v>10080.58</v>
      </c>
      <c r="F34" s="2" t="s">
        <v>3</v>
      </c>
      <c r="G34" s="4">
        <f t="shared" si="5"/>
        <v>3381480</v>
      </c>
      <c r="H34" s="5">
        <v>200000</v>
      </c>
      <c r="I34" s="6">
        <v>2.7400000000000001E-2</v>
      </c>
      <c r="J34" s="5">
        <f>SUM(G34*I34*31/360)</f>
        <v>7978.41</v>
      </c>
    </row>
    <row r="35" spans="1:10">
      <c r="A35" s="2" t="s">
        <v>4</v>
      </c>
      <c r="B35" s="4">
        <f t="shared" si="4"/>
        <v>4981480</v>
      </c>
      <c r="C35" s="5">
        <v>0</v>
      </c>
      <c r="D35" s="6">
        <v>2.35E-2</v>
      </c>
      <c r="E35" s="5">
        <f>SUM(B35*D35*30/360)</f>
        <v>9755.4</v>
      </c>
      <c r="F35" s="2" t="s">
        <v>4</v>
      </c>
      <c r="G35" s="4">
        <f t="shared" si="5"/>
        <v>3181480</v>
      </c>
      <c r="H35" s="5">
        <v>0</v>
      </c>
      <c r="I35" s="6">
        <v>2.7400000000000001E-2</v>
      </c>
      <c r="J35" s="5">
        <f>SUM(G35*I35*30/360)</f>
        <v>7264.38</v>
      </c>
    </row>
    <row r="36" spans="1:10">
      <c r="A36" s="2" t="s">
        <v>5</v>
      </c>
      <c r="B36" s="4">
        <f t="shared" si="4"/>
        <v>4981480</v>
      </c>
      <c r="C36" s="5">
        <v>50000</v>
      </c>
      <c r="D36" s="6">
        <v>2.35E-2</v>
      </c>
      <c r="E36" s="5">
        <f>SUM(B36*D36*31/360)</f>
        <v>10080.58</v>
      </c>
      <c r="F36" s="2" t="s">
        <v>5</v>
      </c>
      <c r="G36" s="4">
        <f t="shared" si="5"/>
        <v>3181480</v>
      </c>
      <c r="H36" s="5">
        <v>0</v>
      </c>
      <c r="I36" s="6">
        <v>2.7400000000000001E-2</v>
      </c>
      <c r="J36" s="5">
        <f>SUM(G36*I36*31/360)</f>
        <v>7506.53</v>
      </c>
    </row>
    <row r="37" spans="1:10">
      <c r="A37" s="2" t="s">
        <v>6</v>
      </c>
      <c r="B37" s="4">
        <f t="shared" si="4"/>
        <v>4931480</v>
      </c>
      <c r="C37" s="5">
        <v>0</v>
      </c>
      <c r="D37" s="6">
        <v>2.35E-2</v>
      </c>
      <c r="E37" s="5">
        <f>SUM(B37*D37*30/360)</f>
        <v>9657.48</v>
      </c>
      <c r="F37" s="2" t="s">
        <v>6</v>
      </c>
      <c r="G37" s="4">
        <f t="shared" si="5"/>
        <v>3181480</v>
      </c>
      <c r="H37" s="5">
        <v>200000</v>
      </c>
      <c r="I37" s="6">
        <v>2.7400000000000001E-2</v>
      </c>
      <c r="J37" s="5">
        <f>SUM(G37*I37*30/360)</f>
        <v>7264.38</v>
      </c>
    </row>
    <row r="38" spans="1:10">
      <c r="A38" s="2" t="s">
        <v>7</v>
      </c>
      <c r="B38" s="4">
        <f t="shared" si="4"/>
        <v>4931480</v>
      </c>
      <c r="C38" s="5">
        <v>0</v>
      </c>
      <c r="D38" s="6">
        <v>2.35E-2</v>
      </c>
      <c r="E38" s="5">
        <f>SUM(B38*D38*31/360)</f>
        <v>9979.4</v>
      </c>
      <c r="F38" s="2" t="s">
        <v>7</v>
      </c>
      <c r="G38" s="4">
        <f t="shared" si="5"/>
        <v>2981480</v>
      </c>
      <c r="H38" s="5">
        <v>0</v>
      </c>
      <c r="I38" s="6">
        <v>2.7400000000000001E-2</v>
      </c>
      <c r="J38" s="5">
        <f>SUM(G38*I38*31/360)</f>
        <v>7034.64</v>
      </c>
    </row>
    <row r="39" spans="1:10">
      <c r="A39" s="2" t="s">
        <v>8</v>
      </c>
      <c r="B39" s="4">
        <f t="shared" si="4"/>
        <v>4931480</v>
      </c>
      <c r="C39" s="5">
        <v>50000</v>
      </c>
      <c r="D39" s="6">
        <v>2.35E-2</v>
      </c>
      <c r="E39" s="5">
        <f>SUM(B39*D39*31/360)</f>
        <v>9979.4</v>
      </c>
      <c r="F39" s="2" t="s">
        <v>8</v>
      </c>
      <c r="G39" s="4">
        <f t="shared" si="5"/>
        <v>2981480</v>
      </c>
      <c r="H39" s="5">
        <v>0</v>
      </c>
      <c r="I39" s="6">
        <v>2.7400000000000001E-2</v>
      </c>
      <c r="J39" s="5">
        <f>SUM(G39*I39*31/360)</f>
        <v>7034.64</v>
      </c>
    </row>
    <row r="40" spans="1:10">
      <c r="A40" s="2" t="s">
        <v>9</v>
      </c>
      <c r="B40" s="4">
        <f t="shared" si="4"/>
        <v>4881480</v>
      </c>
      <c r="C40" s="5">
        <v>0</v>
      </c>
      <c r="D40" s="6">
        <v>2.35E-2</v>
      </c>
      <c r="E40" s="5">
        <f>SUM(B40*D40*30/360)</f>
        <v>9559.57</v>
      </c>
      <c r="F40" s="2" t="s">
        <v>9</v>
      </c>
      <c r="G40" s="4">
        <f t="shared" si="5"/>
        <v>2981480</v>
      </c>
      <c r="H40" s="5">
        <v>0</v>
      </c>
      <c r="I40" s="6">
        <v>2.7400000000000001E-2</v>
      </c>
      <c r="J40" s="5">
        <f>SUM(G40*I40*30/360)</f>
        <v>6807.71</v>
      </c>
    </row>
    <row r="41" spans="1:10">
      <c r="A41" s="2" t="s">
        <v>10</v>
      </c>
      <c r="B41" s="4">
        <f t="shared" si="4"/>
        <v>4881480</v>
      </c>
      <c r="C41" s="5">
        <v>0</v>
      </c>
      <c r="D41" s="6">
        <v>2.35E-2</v>
      </c>
      <c r="E41" s="5">
        <f>SUM(B41*D41*31/360)</f>
        <v>9878.2199999999993</v>
      </c>
      <c r="F41" s="2" t="s">
        <v>10</v>
      </c>
      <c r="G41" s="4">
        <f t="shared" si="5"/>
        <v>2981480</v>
      </c>
      <c r="H41" s="5">
        <v>0</v>
      </c>
      <c r="I41" s="6">
        <v>2.7400000000000001E-2</v>
      </c>
      <c r="J41" s="5">
        <f>SUM(G41*I41*31/360)</f>
        <v>7034.64</v>
      </c>
    </row>
    <row r="42" spans="1:10">
      <c r="A42" s="2" t="s">
        <v>11</v>
      </c>
      <c r="B42" s="4">
        <f t="shared" si="4"/>
        <v>4881480</v>
      </c>
      <c r="C42" s="5">
        <v>50000</v>
      </c>
      <c r="D42" s="6">
        <v>2.35E-2</v>
      </c>
      <c r="E42" s="5">
        <f>SUM(B42*D42*30/360)</f>
        <v>9559.57</v>
      </c>
      <c r="F42" s="2" t="s">
        <v>11</v>
      </c>
      <c r="G42" s="4">
        <f t="shared" si="5"/>
        <v>2981480</v>
      </c>
      <c r="H42" s="5">
        <v>200000</v>
      </c>
      <c r="I42" s="6">
        <v>2.7400000000000001E-2</v>
      </c>
      <c r="J42" s="5">
        <f>SUM(G42*I42*30/360)</f>
        <v>6807.71</v>
      </c>
    </row>
    <row r="43" spans="1:10">
      <c r="A43" s="2" t="s">
        <v>12</v>
      </c>
      <c r="B43" s="4">
        <f t="shared" si="4"/>
        <v>4831480</v>
      </c>
      <c r="C43" s="5">
        <v>50000</v>
      </c>
      <c r="D43" s="6">
        <v>2.35E-2</v>
      </c>
      <c r="E43" s="5">
        <f>SUM(B43*D43*31/360)</f>
        <v>9777.0400000000009</v>
      </c>
      <c r="F43" s="2" t="s">
        <v>12</v>
      </c>
      <c r="G43" s="4">
        <f t="shared" si="5"/>
        <v>2781480</v>
      </c>
      <c r="H43" s="5">
        <v>200000</v>
      </c>
      <c r="I43" s="6">
        <v>2.7400000000000001E-2</v>
      </c>
      <c r="J43" s="5">
        <f>SUM(G43*I43*31/360)</f>
        <v>6562.75</v>
      </c>
    </row>
    <row r="44" spans="1:10">
      <c r="A44" s="1" t="s">
        <v>13</v>
      </c>
      <c r="B44" s="7">
        <f>SUM(B43-C43)</f>
        <v>4781480</v>
      </c>
      <c r="C44" s="8">
        <f>SUM(C32:C43)</f>
        <v>200000</v>
      </c>
      <c r="D44" s="6">
        <v>2.35E-2</v>
      </c>
      <c r="E44" s="8">
        <f>SUM(E32:E43)</f>
        <v>117492.86</v>
      </c>
      <c r="F44" s="1" t="s">
        <v>13</v>
      </c>
      <c r="G44" s="7">
        <f>SUM(G43-H43)</f>
        <v>2581480</v>
      </c>
      <c r="H44" s="8">
        <f>SUM(H32:H43)</f>
        <v>800000</v>
      </c>
      <c r="I44" s="6">
        <v>2.7400000000000001E-2</v>
      </c>
      <c r="J44" s="8">
        <f>SUM(J32:J43)</f>
        <v>86480.51</v>
      </c>
    </row>
    <row r="45" spans="1:10">
      <c r="A45" s="3">
        <v>2022</v>
      </c>
      <c r="D45" s="6"/>
      <c r="F45" s="3">
        <v>2027</v>
      </c>
      <c r="I45" s="6"/>
    </row>
    <row r="46" spans="1:10">
      <c r="A46" s="2" t="s">
        <v>1</v>
      </c>
      <c r="B46" s="4">
        <f>SUM(B44)</f>
        <v>4781480</v>
      </c>
      <c r="C46" s="5">
        <v>0</v>
      </c>
      <c r="D46" s="6">
        <v>2.35E-2</v>
      </c>
      <c r="E46" s="5">
        <f>SUM(B46*D46*31/360)</f>
        <v>9675.86</v>
      </c>
      <c r="F46" s="2" t="s">
        <v>1</v>
      </c>
      <c r="G46" s="4">
        <f>SUM(G44)</f>
        <v>2581480</v>
      </c>
      <c r="H46" s="5">
        <v>0</v>
      </c>
      <c r="I46" s="6">
        <v>2.7400000000000001E-2</v>
      </c>
      <c r="J46" s="5">
        <f>SUM(G46*I46*31/360)</f>
        <v>6090.86</v>
      </c>
    </row>
    <row r="47" spans="1:10">
      <c r="A47" s="2" t="s">
        <v>2</v>
      </c>
      <c r="B47" s="4">
        <f t="shared" ref="B47:B57" si="6">SUM(B46-C46)</f>
        <v>4781480</v>
      </c>
      <c r="C47" s="5">
        <v>0</v>
      </c>
      <c r="D47" s="6">
        <v>2.35E-2</v>
      </c>
      <c r="E47" s="5">
        <f>SUM(B47*D47*28/360)</f>
        <v>8739.48</v>
      </c>
      <c r="F47" s="2" t="s">
        <v>2</v>
      </c>
      <c r="G47" s="4">
        <f t="shared" ref="G47:G57" si="7">SUM(G46-H46)</f>
        <v>2581480</v>
      </c>
      <c r="H47" s="5">
        <v>0</v>
      </c>
      <c r="I47" s="6">
        <v>2.7400000000000001E-2</v>
      </c>
      <c r="J47" s="5">
        <f>SUM(G47*I47*28/360)</f>
        <v>5501.42</v>
      </c>
    </row>
    <row r="48" spans="1:10">
      <c r="A48" s="2" t="s">
        <v>3</v>
      </c>
      <c r="B48" s="4">
        <f t="shared" si="6"/>
        <v>4781480</v>
      </c>
      <c r="C48" s="5">
        <v>0</v>
      </c>
      <c r="D48" s="6">
        <v>2.35E-2</v>
      </c>
      <c r="E48" s="5">
        <f t="shared" ref="E48:E57" si="8">SUM(B48*D48*31/360)</f>
        <v>9675.86</v>
      </c>
      <c r="F48" s="2" t="s">
        <v>3</v>
      </c>
      <c r="G48" s="4">
        <f t="shared" si="7"/>
        <v>2581480</v>
      </c>
      <c r="H48" s="5">
        <v>200000</v>
      </c>
      <c r="I48" s="6">
        <v>2.7400000000000001E-2</v>
      </c>
      <c r="J48" s="5">
        <f>SUM(G48*I48*31/360)</f>
        <v>6090.86</v>
      </c>
    </row>
    <row r="49" spans="1:10">
      <c r="A49" s="2" t="s">
        <v>4</v>
      </c>
      <c r="B49" s="4">
        <f t="shared" si="6"/>
        <v>4781480</v>
      </c>
      <c r="C49" s="5">
        <v>0</v>
      </c>
      <c r="D49" s="6">
        <v>2.35E-2</v>
      </c>
      <c r="E49" s="5">
        <f>SUM(B49*D49*30/360)</f>
        <v>9363.73</v>
      </c>
      <c r="F49" s="2" t="s">
        <v>4</v>
      </c>
      <c r="G49" s="4">
        <f t="shared" si="7"/>
        <v>2381480</v>
      </c>
      <c r="H49" s="5">
        <v>0</v>
      </c>
      <c r="I49" s="6">
        <v>2.7400000000000001E-2</v>
      </c>
      <c r="J49" s="5">
        <f>SUM(G49*I49*30/360)</f>
        <v>5437.71</v>
      </c>
    </row>
    <row r="50" spans="1:10">
      <c r="A50" s="2" t="s">
        <v>5</v>
      </c>
      <c r="B50" s="4">
        <f t="shared" si="6"/>
        <v>4781480</v>
      </c>
      <c r="C50" s="5">
        <v>50000</v>
      </c>
      <c r="D50" s="6">
        <v>2.35E-2</v>
      </c>
      <c r="E50" s="5">
        <f t="shared" si="8"/>
        <v>9675.86</v>
      </c>
      <c r="F50" s="2" t="s">
        <v>5</v>
      </c>
      <c r="G50" s="4">
        <f t="shared" si="7"/>
        <v>2381480</v>
      </c>
      <c r="H50" s="5">
        <v>0</v>
      </c>
      <c r="I50" s="6">
        <v>2.7400000000000001E-2</v>
      </c>
      <c r="J50" s="5">
        <f>SUM(G50*I50*31/360)</f>
        <v>5618.97</v>
      </c>
    </row>
    <row r="51" spans="1:10">
      <c r="A51" s="2" t="s">
        <v>6</v>
      </c>
      <c r="B51" s="4">
        <f t="shared" si="6"/>
        <v>4731480</v>
      </c>
      <c r="C51" s="5">
        <v>0</v>
      </c>
      <c r="D51" s="6">
        <v>2.35E-2</v>
      </c>
      <c r="E51" s="5">
        <f>SUM(B51*D51*30/360)</f>
        <v>9265.82</v>
      </c>
      <c r="F51" s="2" t="s">
        <v>6</v>
      </c>
      <c r="G51" s="4">
        <f t="shared" si="7"/>
        <v>2381480</v>
      </c>
      <c r="H51" s="5">
        <v>200000</v>
      </c>
      <c r="I51" s="6">
        <v>2.7400000000000001E-2</v>
      </c>
      <c r="J51" s="5">
        <f>SUM(G51*I51*30/360)</f>
        <v>5437.71</v>
      </c>
    </row>
    <row r="52" spans="1:10">
      <c r="A52" s="2" t="s">
        <v>7</v>
      </c>
      <c r="B52" s="4">
        <f t="shared" si="6"/>
        <v>4731480</v>
      </c>
      <c r="C52" s="5">
        <v>0</v>
      </c>
      <c r="D52" s="6">
        <v>2.35E-2</v>
      </c>
      <c r="E52" s="5">
        <f t="shared" si="8"/>
        <v>9574.68</v>
      </c>
      <c r="F52" s="2" t="s">
        <v>7</v>
      </c>
      <c r="G52" s="4">
        <f t="shared" si="7"/>
        <v>2181480</v>
      </c>
      <c r="H52" s="5">
        <v>0</v>
      </c>
      <c r="I52" s="6">
        <v>2.7400000000000001E-2</v>
      </c>
      <c r="J52" s="5">
        <f>SUM(G52*I52*31/360)</f>
        <v>5147.08</v>
      </c>
    </row>
    <row r="53" spans="1:10">
      <c r="A53" s="2" t="s">
        <v>8</v>
      </c>
      <c r="B53" s="4">
        <f t="shared" si="6"/>
        <v>4731480</v>
      </c>
      <c r="C53" s="5">
        <v>50000</v>
      </c>
      <c r="D53" s="6">
        <v>2.35E-2</v>
      </c>
      <c r="E53" s="5">
        <f t="shared" si="8"/>
        <v>9574.68</v>
      </c>
      <c r="F53" s="2" t="s">
        <v>8</v>
      </c>
      <c r="G53" s="4">
        <f t="shared" si="7"/>
        <v>2181480</v>
      </c>
      <c r="H53" s="5">
        <v>0</v>
      </c>
      <c r="I53" s="6">
        <v>2.7400000000000001E-2</v>
      </c>
      <c r="J53" s="5">
        <f>SUM(G53*I53*31/360)</f>
        <v>5147.08</v>
      </c>
    </row>
    <row r="54" spans="1:10">
      <c r="A54" s="2" t="s">
        <v>9</v>
      </c>
      <c r="B54" s="4">
        <f t="shared" si="6"/>
        <v>4681480</v>
      </c>
      <c r="C54" s="5">
        <v>0</v>
      </c>
      <c r="D54" s="6">
        <v>2.35E-2</v>
      </c>
      <c r="E54" s="5">
        <f>SUM(B54*D54*30/360)</f>
        <v>9167.9</v>
      </c>
      <c r="F54" s="2" t="s">
        <v>9</v>
      </c>
      <c r="G54" s="4">
        <f t="shared" si="7"/>
        <v>2181480</v>
      </c>
      <c r="H54" s="5">
        <v>0</v>
      </c>
      <c r="I54" s="6">
        <v>2.7400000000000001E-2</v>
      </c>
      <c r="J54" s="5">
        <f>SUM(G54*I54*30/360)</f>
        <v>4981.05</v>
      </c>
    </row>
    <row r="55" spans="1:10">
      <c r="A55" s="2" t="s">
        <v>10</v>
      </c>
      <c r="B55" s="4">
        <f t="shared" si="6"/>
        <v>4681480</v>
      </c>
      <c r="C55" s="5">
        <v>0</v>
      </c>
      <c r="D55" s="6">
        <v>2.35E-2</v>
      </c>
      <c r="E55" s="5">
        <f t="shared" si="8"/>
        <v>9473.49</v>
      </c>
      <c r="F55" s="2" t="s">
        <v>10</v>
      </c>
      <c r="G55" s="4">
        <f t="shared" si="7"/>
        <v>2181480</v>
      </c>
      <c r="H55" s="5">
        <v>0</v>
      </c>
      <c r="I55" s="6">
        <v>2.7400000000000001E-2</v>
      </c>
      <c r="J55" s="5">
        <f>SUM(G55*I55*31/360)</f>
        <v>5147.08</v>
      </c>
    </row>
    <row r="56" spans="1:10">
      <c r="A56" s="2" t="s">
        <v>11</v>
      </c>
      <c r="B56" s="4">
        <f t="shared" si="6"/>
        <v>4681480</v>
      </c>
      <c r="C56" s="5">
        <v>50000</v>
      </c>
      <c r="D56" s="6">
        <v>2.35E-2</v>
      </c>
      <c r="E56" s="5">
        <f>SUM(B56*D56*30/360)</f>
        <v>9167.9</v>
      </c>
      <c r="F56" s="2" t="s">
        <v>11</v>
      </c>
      <c r="G56" s="4">
        <f t="shared" si="7"/>
        <v>2181480</v>
      </c>
      <c r="H56" s="5">
        <v>200000</v>
      </c>
      <c r="I56" s="6">
        <v>2.7400000000000001E-2</v>
      </c>
      <c r="J56" s="5">
        <f>SUM(G56*I56*30/360)</f>
        <v>4981.05</v>
      </c>
    </row>
    <row r="57" spans="1:10">
      <c r="A57" s="2" t="s">
        <v>12</v>
      </c>
      <c r="B57" s="4">
        <f t="shared" si="6"/>
        <v>4631480</v>
      </c>
      <c r="C57" s="5">
        <v>50000</v>
      </c>
      <c r="D57" s="6">
        <v>2.35E-2</v>
      </c>
      <c r="E57" s="5">
        <f t="shared" si="8"/>
        <v>9372.31</v>
      </c>
      <c r="F57" s="2" t="s">
        <v>12</v>
      </c>
      <c r="G57" s="4">
        <f t="shared" si="7"/>
        <v>1981480</v>
      </c>
      <c r="H57" s="5">
        <v>200000</v>
      </c>
      <c r="I57" s="6">
        <v>2.7400000000000001E-2</v>
      </c>
      <c r="J57" s="5">
        <f>SUM(G57*I57*31/360)</f>
        <v>4675.1899999999996</v>
      </c>
    </row>
    <row r="58" spans="1:10">
      <c r="A58" s="1" t="s">
        <v>13</v>
      </c>
      <c r="B58" s="7">
        <f>SUM(B57-C57)</f>
        <v>4581480</v>
      </c>
      <c r="C58" s="8">
        <f>SUM(C46:C57)</f>
        <v>200000</v>
      </c>
      <c r="D58" s="6">
        <v>2.35E-2</v>
      </c>
      <c r="E58" s="8">
        <f>SUM(E46:E57)</f>
        <v>112727.57</v>
      </c>
      <c r="F58" s="1" t="s">
        <v>13</v>
      </c>
      <c r="G58" s="7">
        <f>SUM(G57-H57)</f>
        <v>1781480</v>
      </c>
      <c r="H58" s="8">
        <f>SUM(H46:H57)</f>
        <v>800000</v>
      </c>
      <c r="I58" s="6">
        <v>2.7400000000000001E-2</v>
      </c>
      <c r="J58" s="8">
        <f>SUM(J46:J57)</f>
        <v>64256.06</v>
      </c>
    </row>
    <row r="59" spans="1:10">
      <c r="A59" s="3">
        <v>2023</v>
      </c>
      <c r="D59" s="6"/>
      <c r="F59" s="3">
        <v>2028</v>
      </c>
      <c r="I59" s="6"/>
    </row>
    <row r="60" spans="1:10">
      <c r="A60" s="2" t="s">
        <v>1</v>
      </c>
      <c r="B60" s="4">
        <f>SUM(B58)</f>
        <v>4581480</v>
      </c>
      <c r="C60" s="5">
        <v>0</v>
      </c>
      <c r="D60" s="6">
        <v>2.35E-2</v>
      </c>
      <c r="E60" s="5">
        <f>SUM(B60*D60*31/360)</f>
        <v>9271.1299999999992</v>
      </c>
      <c r="F60" s="2" t="s">
        <v>1</v>
      </c>
      <c r="G60" s="4">
        <f>SUM(G58)</f>
        <v>1781480</v>
      </c>
      <c r="H60" s="5">
        <v>0</v>
      </c>
      <c r="I60" s="6">
        <v>2.7400000000000001E-2</v>
      </c>
      <c r="J60" s="5">
        <f>SUM(G60*I60*31/360)</f>
        <v>4203.3</v>
      </c>
    </row>
    <row r="61" spans="1:10">
      <c r="A61" s="2" t="s">
        <v>2</v>
      </c>
      <c r="B61" s="4">
        <f t="shared" ref="B61:B71" si="9">SUM(B60-C60)</f>
        <v>4581480</v>
      </c>
      <c r="C61" s="5">
        <v>0</v>
      </c>
      <c r="D61" s="6">
        <v>2.35E-2</v>
      </c>
      <c r="E61" s="5">
        <f>SUM(B61*D61*28/360)</f>
        <v>8373.93</v>
      </c>
      <c r="F61" s="2" t="s">
        <v>2</v>
      </c>
      <c r="G61" s="4">
        <f t="shared" ref="G61:G71" si="10">SUM(G60-H60)</f>
        <v>1781480</v>
      </c>
      <c r="H61" s="5">
        <v>0</v>
      </c>
      <c r="I61" s="6">
        <v>2.7400000000000001E-2</v>
      </c>
      <c r="J61" s="5">
        <f>SUM(G61*I61*29/360)</f>
        <v>3932.12</v>
      </c>
    </row>
    <row r="62" spans="1:10">
      <c r="A62" s="2" t="s">
        <v>3</v>
      </c>
      <c r="B62" s="4">
        <f t="shared" si="9"/>
        <v>4581480</v>
      </c>
      <c r="C62" s="5">
        <v>0</v>
      </c>
      <c r="D62" s="6">
        <v>2.35E-2</v>
      </c>
      <c r="E62" s="5">
        <f>SUM(B62*D62*31/360)</f>
        <v>9271.1299999999992</v>
      </c>
      <c r="F62" s="2" t="s">
        <v>3</v>
      </c>
      <c r="G62" s="4">
        <f t="shared" si="10"/>
        <v>1781480</v>
      </c>
      <c r="H62" s="5">
        <v>200000</v>
      </c>
      <c r="I62" s="6">
        <v>2.7400000000000001E-2</v>
      </c>
      <c r="J62" s="5">
        <f>SUM(G62*I62*31/360)</f>
        <v>4203.3</v>
      </c>
    </row>
    <row r="63" spans="1:10">
      <c r="A63" s="2" t="s">
        <v>4</v>
      </c>
      <c r="B63" s="4">
        <f t="shared" si="9"/>
        <v>4581480</v>
      </c>
      <c r="C63" s="5">
        <v>0</v>
      </c>
      <c r="D63" s="6">
        <v>2.35E-2</v>
      </c>
      <c r="E63" s="5">
        <f>SUM(B63*D63*30/360)</f>
        <v>8972.07</v>
      </c>
      <c r="F63" s="2" t="s">
        <v>4</v>
      </c>
      <c r="G63" s="4">
        <f t="shared" si="10"/>
        <v>1581480</v>
      </c>
      <c r="H63" s="5">
        <v>0</v>
      </c>
      <c r="I63" s="6">
        <v>2.7400000000000001E-2</v>
      </c>
      <c r="J63" s="5">
        <f>SUM(G63*I63*30/360)</f>
        <v>3611.05</v>
      </c>
    </row>
    <row r="64" spans="1:10">
      <c r="A64" s="2" t="s">
        <v>5</v>
      </c>
      <c r="B64" s="4">
        <f t="shared" si="9"/>
        <v>4581480</v>
      </c>
      <c r="C64" s="5">
        <v>37500</v>
      </c>
      <c r="D64" s="6">
        <v>2.35E-2</v>
      </c>
      <c r="E64" s="5">
        <f>SUM(B64*D64*31/360)</f>
        <v>9271.1299999999992</v>
      </c>
      <c r="F64" s="2" t="s">
        <v>5</v>
      </c>
      <c r="G64" s="4">
        <f t="shared" si="10"/>
        <v>1581480</v>
      </c>
      <c r="H64" s="5">
        <v>0</v>
      </c>
      <c r="I64" s="6">
        <v>2.7400000000000001E-2</v>
      </c>
      <c r="J64" s="5">
        <f>SUM(G64*I64*31/360)</f>
        <v>3731.41</v>
      </c>
    </row>
    <row r="65" spans="1:10">
      <c r="A65" s="2" t="s">
        <v>6</v>
      </c>
      <c r="B65" s="4">
        <f t="shared" si="9"/>
        <v>4543980</v>
      </c>
      <c r="C65" s="5">
        <v>0</v>
      </c>
      <c r="D65" s="6">
        <v>2.35E-2</v>
      </c>
      <c r="E65" s="5">
        <f>SUM(B65*D65*30/360)</f>
        <v>8898.6299999999992</v>
      </c>
      <c r="F65" s="2" t="s">
        <v>6</v>
      </c>
      <c r="G65" s="4">
        <f t="shared" si="10"/>
        <v>1581480</v>
      </c>
      <c r="H65" s="5">
        <v>200000</v>
      </c>
      <c r="I65" s="6">
        <v>2.7400000000000001E-2</v>
      </c>
      <c r="J65" s="5">
        <f>SUM(G65*I65*30/360)</f>
        <v>3611.05</v>
      </c>
    </row>
    <row r="66" spans="1:10">
      <c r="A66" s="2" t="s">
        <v>7</v>
      </c>
      <c r="B66" s="4">
        <f t="shared" si="9"/>
        <v>4543980</v>
      </c>
      <c r="C66" s="5">
        <v>0</v>
      </c>
      <c r="D66" s="6">
        <v>2.35E-2</v>
      </c>
      <c r="E66" s="5">
        <f>SUM(B66*D66*31/360)</f>
        <v>9195.25</v>
      </c>
      <c r="F66" s="2" t="s">
        <v>7</v>
      </c>
      <c r="G66" s="4">
        <f t="shared" si="10"/>
        <v>1381480</v>
      </c>
      <c r="H66" s="5">
        <v>0</v>
      </c>
      <c r="I66" s="6">
        <v>2.7400000000000001E-2</v>
      </c>
      <c r="J66" s="5">
        <f>SUM(G66*I66*31/360)</f>
        <v>3259.53</v>
      </c>
    </row>
    <row r="67" spans="1:10">
      <c r="A67" s="2" t="s">
        <v>8</v>
      </c>
      <c r="B67" s="4">
        <f t="shared" si="9"/>
        <v>4543980</v>
      </c>
      <c r="C67" s="5">
        <v>37500</v>
      </c>
      <c r="D67" s="6">
        <v>2.35E-2</v>
      </c>
      <c r="E67" s="5">
        <f>SUM(B67*D67*31/360)</f>
        <v>9195.25</v>
      </c>
      <c r="F67" s="2" t="s">
        <v>8</v>
      </c>
      <c r="G67" s="4">
        <f t="shared" si="10"/>
        <v>1381480</v>
      </c>
      <c r="H67" s="5">
        <v>0</v>
      </c>
      <c r="I67" s="6">
        <v>2.7400000000000001E-2</v>
      </c>
      <c r="J67" s="5">
        <f>SUM(G67*I67*31/360)</f>
        <v>3259.53</v>
      </c>
    </row>
    <row r="68" spans="1:10">
      <c r="A68" s="2" t="s">
        <v>9</v>
      </c>
      <c r="B68" s="4">
        <f t="shared" si="9"/>
        <v>4506480</v>
      </c>
      <c r="C68" s="5">
        <v>0</v>
      </c>
      <c r="D68" s="6">
        <v>2.35E-2</v>
      </c>
      <c r="E68" s="5">
        <f>SUM(B68*D68*30/360)</f>
        <v>8825.19</v>
      </c>
      <c r="F68" s="2" t="s">
        <v>9</v>
      </c>
      <c r="G68" s="4">
        <f t="shared" si="10"/>
        <v>1381480</v>
      </c>
      <c r="H68" s="5">
        <v>0</v>
      </c>
      <c r="I68" s="6">
        <v>2.7400000000000001E-2</v>
      </c>
      <c r="J68" s="5">
        <f>SUM(G68*I68*30/360)</f>
        <v>3154.38</v>
      </c>
    </row>
    <row r="69" spans="1:10">
      <c r="A69" s="2" t="s">
        <v>10</v>
      </c>
      <c r="B69" s="4">
        <f t="shared" si="9"/>
        <v>4506480</v>
      </c>
      <c r="C69" s="5">
        <v>0</v>
      </c>
      <c r="D69" s="6">
        <v>2.35E-2</v>
      </c>
      <c r="E69" s="5">
        <f>SUM(B69*D69*31/360)</f>
        <v>9119.36</v>
      </c>
      <c r="F69" s="2" t="s">
        <v>10</v>
      </c>
      <c r="G69" s="4">
        <f t="shared" si="10"/>
        <v>1381480</v>
      </c>
      <c r="H69" s="5">
        <v>0</v>
      </c>
      <c r="I69" s="6">
        <v>2.7400000000000001E-2</v>
      </c>
      <c r="J69" s="5">
        <f>SUM(G69*I69*31/360)</f>
        <v>3259.53</v>
      </c>
    </row>
    <row r="70" spans="1:10">
      <c r="A70" s="2" t="s">
        <v>11</v>
      </c>
      <c r="B70" s="4">
        <f t="shared" si="9"/>
        <v>4506480</v>
      </c>
      <c r="C70" s="5">
        <v>37500</v>
      </c>
      <c r="D70" s="6">
        <v>2.35E-2</v>
      </c>
      <c r="E70" s="5">
        <f>SUM(B70*D70*30/360)</f>
        <v>8825.19</v>
      </c>
      <c r="F70" s="2" t="s">
        <v>11</v>
      </c>
      <c r="G70" s="4">
        <f t="shared" si="10"/>
        <v>1381480</v>
      </c>
      <c r="H70" s="5">
        <v>200000</v>
      </c>
      <c r="I70" s="6">
        <v>2.7400000000000001E-2</v>
      </c>
      <c r="J70" s="5">
        <f>SUM(G70*I70*30/360)</f>
        <v>3154.38</v>
      </c>
    </row>
    <row r="71" spans="1:10">
      <c r="A71" s="2" t="s">
        <v>12</v>
      </c>
      <c r="B71" s="4">
        <f t="shared" si="9"/>
        <v>4468980</v>
      </c>
      <c r="C71" s="5">
        <v>37500</v>
      </c>
      <c r="D71" s="6">
        <v>2.35E-2</v>
      </c>
      <c r="E71" s="5">
        <f>SUM(B71*D71*31/360)</f>
        <v>9043.48</v>
      </c>
      <c r="F71" s="2" t="s">
        <v>12</v>
      </c>
      <c r="G71" s="4">
        <f t="shared" si="10"/>
        <v>1181480</v>
      </c>
      <c r="H71" s="5">
        <v>200000</v>
      </c>
      <c r="I71" s="6">
        <v>2.7400000000000001E-2</v>
      </c>
      <c r="J71" s="5">
        <f>SUM(G71*I71*31/360)</f>
        <v>2787.64</v>
      </c>
    </row>
    <row r="72" spans="1:10">
      <c r="A72" s="1" t="s">
        <v>13</v>
      </c>
      <c r="B72" s="7">
        <f>SUM(B71-C71)</f>
        <v>4431480</v>
      </c>
      <c r="C72" s="8">
        <f>SUM(C60:C71)</f>
        <v>150000</v>
      </c>
      <c r="D72" s="6">
        <v>2.35E-2</v>
      </c>
      <c r="E72" s="8">
        <f>SUM(E60:E71)</f>
        <v>108261.74</v>
      </c>
      <c r="F72" s="1" t="s">
        <v>13</v>
      </c>
      <c r="G72" s="7">
        <f>SUM(G71-H71)</f>
        <v>981480</v>
      </c>
      <c r="H72" s="8">
        <f>SUM(H60:H71)</f>
        <v>800000</v>
      </c>
      <c r="I72" s="6">
        <v>2.7400000000000001E-2</v>
      </c>
      <c r="J72" s="8">
        <f>SUM(J60:J71)</f>
        <v>42167.22</v>
      </c>
    </row>
    <row r="74" spans="1:10">
      <c r="B74" s="4"/>
      <c r="C74" s="5"/>
      <c r="D74" s="6"/>
      <c r="E74" s="5"/>
    </row>
    <row r="75" spans="1:10">
      <c r="B75" s="4"/>
      <c r="C75" s="5" t="s">
        <v>14</v>
      </c>
      <c r="D75" s="6"/>
      <c r="E75" s="5">
        <f>E16+E30+E44+E58+E72+J16+J30+J44+J58+J72+O16</f>
        <v>827474.75</v>
      </c>
      <c r="H75" s="9">
        <f>H30+H16+C72+C58+C44+C30+H44+H58+H72+M16</f>
        <v>4981480</v>
      </c>
    </row>
    <row r="76" spans="1:10">
      <c r="B76" s="4"/>
      <c r="C76" s="5" t="s">
        <v>16</v>
      </c>
      <c r="D76" s="6"/>
      <c r="E76" s="5">
        <v>0</v>
      </c>
    </row>
    <row r="77" spans="1:10">
      <c r="B77" s="4"/>
      <c r="C77" s="5"/>
      <c r="D77" s="6"/>
      <c r="E77" s="9">
        <f>SUM(E75:E76)</f>
        <v>827474.75</v>
      </c>
    </row>
    <row r="78" spans="1:10">
      <c r="B78" s="4"/>
      <c r="C78" s="5"/>
      <c r="D78" s="6"/>
      <c r="E78" s="5"/>
    </row>
    <row r="79" spans="1:10">
      <c r="B79" s="4"/>
      <c r="C79" s="5"/>
      <c r="D79" s="6"/>
      <c r="E79" s="5"/>
    </row>
    <row r="80" spans="1:10">
      <c r="B80" s="4"/>
      <c r="C80" s="5"/>
      <c r="D80" s="6"/>
      <c r="E80" s="5"/>
    </row>
    <row r="81" spans="1:5">
      <c r="B81" s="4"/>
      <c r="C81" s="5"/>
      <c r="D81" s="6"/>
      <c r="E81" s="5"/>
    </row>
    <row r="82" spans="1:5">
      <c r="B82" s="4"/>
      <c r="C82" s="5"/>
      <c r="D82" s="6"/>
      <c r="E82" s="5"/>
    </row>
    <row r="83" spans="1:5">
      <c r="B83" s="4"/>
      <c r="C83" s="5"/>
      <c r="D83" s="6"/>
      <c r="E83" s="5"/>
    </row>
    <row r="84" spans="1:5">
      <c r="B84" s="4"/>
      <c r="C84" s="5"/>
      <c r="D84" s="6"/>
      <c r="E84" s="5"/>
    </row>
    <row r="85" spans="1:5">
      <c r="B85" s="4"/>
      <c r="C85" s="5"/>
      <c r="D85" s="6"/>
      <c r="E85" s="5"/>
    </row>
    <row r="86" spans="1:5">
      <c r="A86" s="1"/>
      <c r="B86" s="7"/>
      <c r="C86" s="9"/>
      <c r="D86" s="1"/>
      <c r="E86" s="5"/>
    </row>
  </sheetData>
  <pageMargins left="0.39370078740157483" right="0" top="0.59055118110236227" bottom="0.59055118110236227" header="0.51181102362204722" footer="0.51181102362204722"/>
  <pageSetup paperSize="9" scale="6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Tomków</dc:creator>
  <cp:lastModifiedBy>mtomkow</cp:lastModifiedBy>
  <cp:lastPrinted>2020-01-03T06:24:27Z</cp:lastPrinted>
  <dcterms:created xsi:type="dcterms:W3CDTF">2018-05-24T10:53:13Z</dcterms:created>
  <dcterms:modified xsi:type="dcterms:W3CDTF">2020-05-28T11:24:01Z</dcterms:modified>
</cp:coreProperties>
</file>