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45" windowWidth="9375" windowHeight="5685" tabRatio="931" activeTab="1"/>
  </bookViews>
  <sheets>
    <sheet name="program (2)" sheetId="63" r:id="rId1"/>
    <sheet name="inwestycje (2)" sheetId="62" r:id="rId2"/>
    <sheet name="program" sheetId="58" r:id="rId3"/>
  </sheets>
  <definedNames>
    <definedName name="_1._zest_uchwał_" localSheetId="0">#REF!</definedName>
    <definedName name="_1._zest_uchwał_">#REF!</definedName>
    <definedName name="_10._inwestycje" localSheetId="1">'inwestycje (2)'!#REF!</definedName>
    <definedName name="_10._inwestycje" localSheetId="0">#REF!</definedName>
    <definedName name="_10._inwestycje">#REF!</definedName>
    <definedName name="_2._plan_doch_" localSheetId="0">#REF!</definedName>
    <definedName name="_2._plan_doch_">#REF!</definedName>
    <definedName name="_3._plan_wydatków" localSheetId="0">#REF!</definedName>
    <definedName name="_3._plan_wydatków">#REF!</definedName>
    <definedName name="_4._zmiany_planu" localSheetId="0">#REF!</definedName>
    <definedName name="_4._zmiany_planu">#REF!</definedName>
    <definedName name="_5._zał_dochody" localSheetId="0">#REF!</definedName>
    <definedName name="_5._zał_dochody">#REF!</definedName>
    <definedName name="_6._doch_robocze" localSheetId="0">#REF!</definedName>
    <definedName name="_6._doch_robocze">#REF!</definedName>
    <definedName name="_7._zał_wyd_wyk" localSheetId="0">#REF!</definedName>
    <definedName name="_7._zał_wyd_wyk">#REF!</definedName>
    <definedName name="_8._wyd_robocze" localSheetId="1">#REF!</definedName>
    <definedName name="_8._wyd_robocze" localSheetId="0">#REF!</definedName>
    <definedName name="_8._wyd_robocze">#REF!</definedName>
    <definedName name="_9._zad_zlec_" localSheetId="0">#REF!</definedName>
    <definedName name="_9._zad_zlec_">#REF!</definedName>
    <definedName name="_Fund_Ochr_Środow" localSheetId="0">#REF!</definedName>
    <definedName name="_Fund_Ochr_Środow">#REF!</definedName>
    <definedName name="_płace" localSheetId="0">#REF!</definedName>
    <definedName name="_płace">#REF!</definedName>
    <definedName name="_pod_leŚny" localSheetId="0">#REF!</definedName>
    <definedName name="_pod_leŚny">#REF!</definedName>
    <definedName name="_pod_od_nieruch" localSheetId="0">#REF!</definedName>
    <definedName name="_pod_od_nieruch">#REF!</definedName>
    <definedName name="_pod_rolny" localSheetId="0">#REF!</definedName>
    <definedName name="_pod_rolny">#REF!</definedName>
    <definedName name="_pod_transp" localSheetId="0">#REF!</definedName>
    <definedName name="_pod_transp">#REF!</definedName>
    <definedName name="_przedszkola_zał" localSheetId="0">#REF!</definedName>
    <definedName name="_przedszkola_zał">#REF!</definedName>
    <definedName name="_soł_robocz" localSheetId="0">#REF!</definedName>
    <definedName name="_soł_robocz">#REF!</definedName>
    <definedName name="_sołectwa" localSheetId="0">#REF!</definedName>
    <definedName name="_sołectwa">#REF!</definedName>
    <definedName name="_szkoły_zał" localSheetId="1">#REF!</definedName>
    <definedName name="_szkoły_zał">#REF!</definedName>
    <definedName name="_środek_specjalny" localSheetId="0">#REF!</definedName>
    <definedName name="_środek_specjalny">#REF!</definedName>
    <definedName name="bis" localSheetId="0">#REF!</definedName>
    <definedName name="bis">#REF!</definedName>
    <definedName name="inwest" localSheetId="0">#REF!</definedName>
    <definedName name="inwest">#REF!</definedName>
    <definedName name="inwestopis" localSheetId="0">#REF!</definedName>
    <definedName name="inwestopis">#REF!</definedName>
    <definedName name="_xlnm.Print_Area" localSheetId="1">'inwestycje (2)'!$A$1:$G$119</definedName>
    <definedName name="oświata" localSheetId="1">#REF!</definedName>
    <definedName name="oświata">#REF!</definedName>
    <definedName name="oświatawychowanie">#REF!</definedName>
  </definedNames>
  <calcPr calcId="125725" fullPrecision="0"/>
</workbook>
</file>

<file path=xl/calcChain.xml><?xml version="1.0" encoding="utf-8"?>
<calcChain xmlns="http://schemas.openxmlformats.org/spreadsheetml/2006/main">
  <c r="F7" i="62"/>
  <c r="E7" s="1"/>
  <c r="E14"/>
  <c r="G7"/>
  <c r="F66"/>
  <c r="F62"/>
  <c r="E23" l="1"/>
  <c r="F57"/>
  <c r="F41" s="1"/>
  <c r="G41"/>
  <c r="E52"/>
  <c r="E49"/>
  <c r="E75"/>
  <c r="E21"/>
  <c r="E112"/>
  <c r="E111"/>
  <c r="F97"/>
  <c r="E43"/>
  <c r="E19"/>
  <c r="E10"/>
  <c r="F105"/>
  <c r="E115"/>
  <c r="E86" l="1"/>
  <c r="E12"/>
  <c r="E11"/>
  <c r="E114"/>
  <c r="E110"/>
  <c r="E108"/>
  <c r="F87"/>
  <c r="F80" s="1"/>
  <c r="G87"/>
  <c r="G80" s="1"/>
  <c r="G105"/>
  <c r="E105" s="1"/>
  <c r="E90"/>
  <c r="E91"/>
  <c r="E89"/>
  <c r="E72"/>
  <c r="E93"/>
  <c r="E56"/>
  <c r="E109"/>
  <c r="E107"/>
  <c r="E106"/>
  <c r="E101"/>
  <c r="G97"/>
  <c r="E9"/>
  <c r="G73"/>
  <c r="E40"/>
  <c r="E92"/>
  <c r="E88"/>
  <c r="E51"/>
  <c r="E57"/>
  <c r="E79"/>
  <c r="E50"/>
  <c r="E48"/>
  <c r="E47"/>
  <c r="E46"/>
  <c r="E77"/>
  <c r="F73"/>
  <c r="E103"/>
  <c r="E102"/>
  <c r="G78"/>
  <c r="E76"/>
  <c r="E81"/>
  <c r="E104"/>
  <c r="E15"/>
  <c r="G66"/>
  <c r="G62" s="1"/>
  <c r="E62" s="1"/>
  <c r="E67"/>
  <c r="E13"/>
  <c r="E64"/>
  <c r="E80" l="1"/>
  <c r="E97"/>
  <c r="E73"/>
  <c r="E41"/>
  <c r="F118"/>
  <c r="E87"/>
  <c r="E66"/>
  <c r="E118" l="1"/>
  <c r="G118"/>
  <c r="G125" s="1"/>
  <c r="E34"/>
  <c r="E35"/>
  <c r="E116"/>
  <c r="E100" l="1"/>
  <c r="E99"/>
  <c r="E20"/>
  <c r="F78"/>
  <c r="E78" l="1"/>
  <c r="E37"/>
  <c r="L11" i="63"/>
  <c r="H12"/>
  <c r="H11" s="1"/>
  <c r="I12"/>
  <c r="J12"/>
  <c r="K12"/>
  <c r="K11" s="1"/>
  <c r="L12"/>
  <c r="G13"/>
  <c r="G14"/>
  <c r="G15"/>
  <c r="G16"/>
  <c r="H17"/>
  <c r="G17" s="1"/>
  <c r="I17"/>
  <c r="J17"/>
  <c r="K17"/>
  <c r="G18"/>
  <c r="G19"/>
  <c r="G20"/>
  <c r="G21"/>
  <c r="H22"/>
  <c r="I22"/>
  <c r="J22"/>
  <c r="K22"/>
  <c r="G23"/>
  <c r="G24"/>
  <c r="G25"/>
  <c r="G26"/>
  <c r="G27"/>
  <c r="H28"/>
  <c r="I28"/>
  <c r="G28" s="1"/>
  <c r="J28"/>
  <c r="K28"/>
  <c r="L28"/>
  <c r="G29"/>
  <c r="G30"/>
  <c r="G31"/>
  <c r="G32"/>
  <c r="H40"/>
  <c r="H39" s="1"/>
  <c r="I40"/>
  <c r="J40"/>
  <c r="J39" s="1"/>
  <c r="K40"/>
  <c r="K39" s="1"/>
  <c r="L40"/>
  <c r="L39" s="1"/>
  <c r="G41"/>
  <c r="G42"/>
  <c r="H43"/>
  <c r="I43"/>
  <c r="G43" s="1"/>
  <c r="J43"/>
  <c r="K43"/>
  <c r="L43"/>
  <c r="G44"/>
  <c r="G45"/>
  <c r="G46"/>
  <c r="H47"/>
  <c r="I47"/>
  <c r="J47"/>
  <c r="K47"/>
  <c r="G48"/>
  <c r="G49"/>
  <c r="G50"/>
  <c r="L52"/>
  <c r="H53"/>
  <c r="G53" s="1"/>
  <c r="I53"/>
  <c r="I52" s="1"/>
  <c r="J53"/>
  <c r="J52" s="1"/>
  <c r="K53"/>
  <c r="K52" s="1"/>
  <c r="G54"/>
  <c r="G55"/>
  <c r="H56"/>
  <c r="I56"/>
  <c r="G56" s="1"/>
  <c r="J56"/>
  <c r="K56"/>
  <c r="L56"/>
  <c r="G57"/>
  <c r="G58"/>
  <c r="G59"/>
  <c r="L71"/>
  <c r="H72"/>
  <c r="G72" s="1"/>
  <c r="I72"/>
  <c r="J72"/>
  <c r="J71" s="1"/>
  <c r="K72"/>
  <c r="K71" s="1"/>
  <c r="G73"/>
  <c r="G74"/>
  <c r="H75"/>
  <c r="I75"/>
  <c r="G75" s="1"/>
  <c r="J75"/>
  <c r="K75"/>
  <c r="G76"/>
  <c r="G77"/>
  <c r="G78"/>
  <c r="H79"/>
  <c r="I79"/>
  <c r="G79" s="1"/>
  <c r="J79"/>
  <c r="K79"/>
  <c r="G80"/>
  <c r="H82"/>
  <c r="I82"/>
  <c r="G82" s="1"/>
  <c r="J82"/>
  <c r="K82"/>
  <c r="L82"/>
  <c r="G83"/>
  <c r="G84"/>
  <c r="G85"/>
  <c r="H88"/>
  <c r="G88" s="1"/>
  <c r="I88"/>
  <c r="I87" s="1"/>
  <c r="J88"/>
  <c r="J87" s="1"/>
  <c r="K88"/>
  <c r="K87" s="1"/>
  <c r="L88"/>
  <c r="L87" s="1"/>
  <c r="G89"/>
  <c r="G90"/>
  <c r="G91"/>
  <c r="H92"/>
  <c r="I92"/>
  <c r="G92" s="1"/>
  <c r="J92"/>
  <c r="K92"/>
  <c r="L92"/>
  <c r="G93"/>
  <c r="G94"/>
  <c r="G156"/>
  <c r="H157"/>
  <c r="H152" s="1"/>
  <c r="I157"/>
  <c r="I152" s="1"/>
  <c r="J157"/>
  <c r="J152" s="1"/>
  <c r="K157"/>
  <c r="K152" s="1"/>
  <c r="G158"/>
  <c r="G159"/>
  <c r="G160"/>
  <c r="I161"/>
  <c r="J161"/>
  <c r="G161" s="1"/>
  <c r="K161"/>
  <c r="G162"/>
  <c r="G163"/>
  <c r="G164"/>
  <c r="H165"/>
  <c r="G165" s="1"/>
  <c r="I165"/>
  <c r="J165"/>
  <c r="K165"/>
  <c r="G166"/>
  <c r="G167"/>
  <c r="G168"/>
  <c r="H176"/>
  <c r="I176"/>
  <c r="G176" s="1"/>
  <c r="J176"/>
  <c r="K176"/>
  <c r="K174" s="1"/>
  <c r="G177"/>
  <c r="G178"/>
  <c r="G179"/>
  <c r="G180"/>
  <c r="I180"/>
  <c r="G181"/>
  <c r="H182"/>
  <c r="H174" s="1"/>
  <c r="I182"/>
  <c r="J182"/>
  <c r="J174" s="1"/>
  <c r="K182"/>
  <c r="G183"/>
  <c r="G184"/>
  <c r="G185"/>
  <c r="H189"/>
  <c r="I189"/>
  <c r="G189" s="1"/>
  <c r="J189"/>
  <c r="K189"/>
  <c r="K187" s="1"/>
  <c r="G190"/>
  <c r="G191"/>
  <c r="H192"/>
  <c r="H187" s="1"/>
  <c r="I192"/>
  <c r="J192"/>
  <c r="J187" s="1"/>
  <c r="K192"/>
  <c r="G194"/>
  <c r="H195"/>
  <c r="G195" s="1"/>
  <c r="I195"/>
  <c r="J195"/>
  <c r="K195"/>
  <c r="G196"/>
  <c r="G197"/>
  <c r="H198"/>
  <c r="I198"/>
  <c r="G198" s="1"/>
  <c r="J198"/>
  <c r="K198"/>
  <c r="G199"/>
  <c r="G200"/>
  <c r="H201"/>
  <c r="G201" s="1"/>
  <c r="I201"/>
  <c r="J201"/>
  <c r="K201"/>
  <c r="G202"/>
  <c r="G203"/>
  <c r="H204"/>
  <c r="I204"/>
  <c r="G204" s="1"/>
  <c r="J204"/>
  <c r="K204"/>
  <c r="G205"/>
  <c r="G206"/>
  <c r="G206" i="58"/>
  <c r="G205"/>
  <c r="K204"/>
  <c r="J204"/>
  <c r="I204"/>
  <c r="H204"/>
  <c r="G204"/>
  <c r="G203"/>
  <c r="G202"/>
  <c r="K201"/>
  <c r="J201"/>
  <c r="I201"/>
  <c r="H201"/>
  <c r="G201"/>
  <c r="G200"/>
  <c r="G199"/>
  <c r="K198"/>
  <c r="J198"/>
  <c r="I198"/>
  <c r="H198"/>
  <c r="G198"/>
  <c r="G197"/>
  <c r="G196"/>
  <c r="K195"/>
  <c r="J195"/>
  <c r="I195"/>
  <c r="H195"/>
  <c r="G195"/>
  <c r="G194"/>
  <c r="K192"/>
  <c r="J192"/>
  <c r="I192"/>
  <c r="H192"/>
  <c r="G192"/>
  <c r="G191"/>
  <c r="G190"/>
  <c r="K189"/>
  <c r="J189"/>
  <c r="I189"/>
  <c r="H189"/>
  <c r="G189"/>
  <c r="K187"/>
  <c r="J187"/>
  <c r="I187"/>
  <c r="H187"/>
  <c r="G187"/>
  <c r="G185"/>
  <c r="G184"/>
  <c r="G183"/>
  <c r="K182"/>
  <c r="J182"/>
  <c r="I182"/>
  <c r="H182"/>
  <c r="G182"/>
  <c r="G181"/>
  <c r="I180"/>
  <c r="G180"/>
  <c r="G179"/>
  <c r="G178"/>
  <c r="G177"/>
  <c r="K176"/>
  <c r="J176"/>
  <c r="I176"/>
  <c r="H176"/>
  <c r="G176"/>
  <c r="K174"/>
  <c r="J174"/>
  <c r="I174"/>
  <c r="H174"/>
  <c r="G174"/>
  <c r="G168"/>
  <c r="G167"/>
  <c r="G166"/>
  <c r="K165"/>
  <c r="J165"/>
  <c r="I165"/>
  <c r="H165"/>
  <c r="G165"/>
  <c r="G164"/>
  <c r="G163"/>
  <c r="G162"/>
  <c r="K161"/>
  <c r="J161"/>
  <c r="I161"/>
  <c r="G161"/>
  <c r="G160"/>
  <c r="G159"/>
  <c r="G158"/>
  <c r="K157"/>
  <c r="J157"/>
  <c r="I157"/>
  <c r="H157"/>
  <c r="G157"/>
  <c r="G156"/>
  <c r="K152"/>
  <c r="J152"/>
  <c r="I152"/>
  <c r="H152"/>
  <c r="G152"/>
  <c r="G94"/>
  <c r="G93"/>
  <c r="L92"/>
  <c r="K92"/>
  <c r="J92"/>
  <c r="I92"/>
  <c r="H92"/>
  <c r="G92"/>
  <c r="G91"/>
  <c r="G90"/>
  <c r="G89"/>
  <c r="L88"/>
  <c r="K88"/>
  <c r="J88"/>
  <c r="I88"/>
  <c r="H88"/>
  <c r="G88"/>
  <c r="L87"/>
  <c r="K87"/>
  <c r="J87"/>
  <c r="I87"/>
  <c r="H87"/>
  <c r="G87"/>
  <c r="G85"/>
  <c r="G84"/>
  <c r="G83"/>
  <c r="L82"/>
  <c r="K82"/>
  <c r="J82"/>
  <c r="I82"/>
  <c r="H82"/>
  <c r="G82"/>
  <c r="G80"/>
  <c r="K79"/>
  <c r="J79"/>
  <c r="I79"/>
  <c r="H79"/>
  <c r="G79"/>
  <c r="G78"/>
  <c r="G77"/>
  <c r="G76"/>
  <c r="K75"/>
  <c r="J75"/>
  <c r="I75"/>
  <c r="H75"/>
  <c r="G75"/>
  <c r="G74"/>
  <c r="G73"/>
  <c r="K72"/>
  <c r="J72"/>
  <c r="I72"/>
  <c r="H72"/>
  <c r="G72"/>
  <c r="L71"/>
  <c r="K71"/>
  <c r="J71"/>
  <c r="I71"/>
  <c r="H71"/>
  <c r="G71"/>
  <c r="G59"/>
  <c r="G58"/>
  <c r="G57"/>
  <c r="L56"/>
  <c r="K56"/>
  <c r="J56"/>
  <c r="I56"/>
  <c r="H56"/>
  <c r="G56"/>
  <c r="G55"/>
  <c r="G54"/>
  <c r="K53"/>
  <c r="J53"/>
  <c r="I53"/>
  <c r="H53"/>
  <c r="G53"/>
  <c r="L52"/>
  <c r="K52"/>
  <c r="J52"/>
  <c r="I52"/>
  <c r="H52"/>
  <c r="G52"/>
  <c r="G50"/>
  <c r="G49"/>
  <c r="G48"/>
  <c r="K47"/>
  <c r="J47"/>
  <c r="I47"/>
  <c r="H47"/>
  <c r="G47"/>
  <c r="G46"/>
  <c r="G45"/>
  <c r="G44"/>
  <c r="L43"/>
  <c r="K43"/>
  <c r="J43"/>
  <c r="I43"/>
  <c r="H43"/>
  <c r="G43"/>
  <c r="G42"/>
  <c r="G41"/>
  <c r="L40"/>
  <c r="K40"/>
  <c r="J40"/>
  <c r="I40"/>
  <c r="H40"/>
  <c r="G40"/>
  <c r="L39"/>
  <c r="K39"/>
  <c r="J39"/>
  <c r="I39"/>
  <c r="H39"/>
  <c r="G39"/>
  <c r="G32"/>
  <c r="G31"/>
  <c r="G30"/>
  <c r="G29"/>
  <c r="L28"/>
  <c r="K28"/>
  <c r="J28"/>
  <c r="I28"/>
  <c r="H28"/>
  <c r="G28"/>
  <c r="G27"/>
  <c r="G26"/>
  <c r="G25"/>
  <c r="G24"/>
  <c r="G23"/>
  <c r="K22"/>
  <c r="J22"/>
  <c r="I22"/>
  <c r="H22"/>
  <c r="G22"/>
  <c r="G21"/>
  <c r="G20"/>
  <c r="G19"/>
  <c r="G18"/>
  <c r="K17"/>
  <c r="J17"/>
  <c r="I17"/>
  <c r="H17"/>
  <c r="G17"/>
  <c r="G16"/>
  <c r="G15"/>
  <c r="G14"/>
  <c r="G13"/>
  <c r="L12"/>
  <c r="K12"/>
  <c r="J12"/>
  <c r="I12"/>
  <c r="H12"/>
  <c r="G12"/>
  <c r="L11"/>
  <c r="K11"/>
  <c r="J11"/>
  <c r="I11"/>
  <c r="H11"/>
  <c r="G11"/>
  <c r="I71" i="63" l="1"/>
  <c r="G47"/>
  <c r="I39"/>
  <c r="G22"/>
  <c r="J11"/>
  <c r="I11"/>
  <c r="G71"/>
  <c r="H87"/>
  <c r="G87" s="1"/>
  <c r="H71"/>
  <c r="H52"/>
  <c r="G52" s="1"/>
  <c r="G40"/>
  <c r="G39" s="1"/>
  <c r="G192"/>
  <c r="G187" s="1"/>
  <c r="I187"/>
  <c r="G182"/>
  <c r="G174" s="1"/>
  <c r="I174"/>
  <c r="G12"/>
  <c r="G11" s="1"/>
  <c r="G157"/>
  <c r="G152" s="1"/>
  <c r="E98" i="62"/>
  <c r="E82"/>
  <c r="E74"/>
  <c r="E68"/>
  <c r="E63"/>
  <c r="E45"/>
  <c r="E44"/>
  <c r="E42"/>
  <c r="E39"/>
  <c r="E36"/>
  <c r="E33"/>
  <c r="E32"/>
  <c r="E24"/>
  <c r="E22"/>
  <c r="E18"/>
  <c r="E17"/>
  <c r="E16"/>
  <c r="E8"/>
  <c r="J125" l="1"/>
</calcChain>
</file>

<file path=xl/sharedStrings.xml><?xml version="1.0" encoding="utf-8"?>
<sst xmlns="http://schemas.openxmlformats.org/spreadsheetml/2006/main" count="653" uniqueCount="206">
  <si>
    <t>Budowa kanalizacji sanitarnej zprzykanalikami w Wilkowicach rejon ul.Lipowej et II</t>
  </si>
  <si>
    <t>Budowa kanalizacji sanitarnej zprzykanalikami w Wilkowicach rejon ul. Święciechowskiej</t>
  </si>
  <si>
    <t>Budowa kanalizacji sanitarnej zprzykanalikami w Wilkowicach etap III- ul. Dworcowa</t>
  </si>
  <si>
    <t>Wydatki na inwestycje zakończone ujęte w latach poprzednich w programie</t>
  </si>
  <si>
    <t>Budowa infrastruktury wodociagowo-kanalizacyjnej w miejscowości Gronówko w tym:</t>
  </si>
  <si>
    <t xml:space="preserve"> Budowa kanalizacji sanitarnej z przykanalikami dla wsi Gronówko</t>
  </si>
  <si>
    <t xml:space="preserve">Budowa sieci wodociagowej z przyłączami w Gronówku - osiedle Gronowe </t>
  </si>
  <si>
    <t>Budowa kanalizacji sanitarnej z przykanalikami w Gronówku - osiedle Gronowe</t>
  </si>
  <si>
    <t>Termomodernizacja budyneku urzędu gminy w Lipnie</t>
  </si>
  <si>
    <t xml:space="preserve">Termomodernizacja budynek Szkoły Podstaw. i Przedszkola w Goniembicach </t>
  </si>
  <si>
    <t>Trmomodernizacja budyneku Przedszkola w Lipnie</t>
  </si>
  <si>
    <t>Trmomodernizacja budynku Szkoły Podstawowej w Wilkowicach</t>
  </si>
  <si>
    <t>Trmomodernizacja budynku GOK w Lipnie</t>
  </si>
  <si>
    <t>Termomodernizacja obiektów publicznych w tym</t>
  </si>
  <si>
    <t>Urząd gminy Lipno</t>
  </si>
  <si>
    <t>Termomodernizacja budynku sali wiejskie w Targowisku</t>
  </si>
  <si>
    <t>Sposób finansowania</t>
  </si>
  <si>
    <t>Łączne nakłady finansowe</t>
  </si>
  <si>
    <t>Nakłady poniesione w zł</t>
  </si>
  <si>
    <t>Okres realizacji      od - do</t>
  </si>
  <si>
    <t>Jednostka organizacyjna odpowiedzialna za realizację</t>
  </si>
  <si>
    <t>Wydatki</t>
  </si>
  <si>
    <t>na rok 2007</t>
  </si>
  <si>
    <t>rozdz.75412 - Ochotnicze straże pożarne</t>
  </si>
  <si>
    <t>Termomodernizacja obiektów oświatowych w Gminie Lipno w tym</t>
  </si>
  <si>
    <t>Termomodernizacja budynku Przedszkola w Lipnie</t>
  </si>
  <si>
    <t>Rozwój bazy sportowo- rekreacyjnej</t>
  </si>
  <si>
    <t>poprawa warunków życia mieszkańców wsi oraz stanu zdrowia dzieci i młodzieży poprzez zwiększenie możliwości uprawiania sportu</t>
  </si>
  <si>
    <t>Budowa hali sportowej w Lipnie</t>
  </si>
  <si>
    <t>Rozwój bazy oświatowo-wychowawczej na terenie Gminy Lipno</t>
  </si>
  <si>
    <t>poprawa warunków naucznia i wychowania dzieci i młodzieży z terenów wiejskich</t>
  </si>
  <si>
    <t>Budowa Przedszkola w Wilkowicach</t>
  </si>
  <si>
    <t>Budowa sieci kanalizacji sanitarnej w tym:</t>
  </si>
  <si>
    <t>poprawa efektywności wykorzy- stania energii cieplnej</t>
  </si>
  <si>
    <t>Rewitalizacja parku w Lipnie</t>
  </si>
  <si>
    <t>poprawa stanu sieci komuni- kacyjnej, bezpieczeństwa ruchu drogowego i przeciwpożarowego</t>
  </si>
  <si>
    <t xml:space="preserve">Budowa kanalizacji sanitarnej w Lipnie etap I </t>
  </si>
  <si>
    <t xml:space="preserve">Budowa kanalizacji sanitarnej w Lipnie etap II </t>
  </si>
  <si>
    <t>Poprawa bezpieczeńs- twa poprzez budowę dróg i rozwój bazy OSP, w tym:</t>
  </si>
  <si>
    <t>Modernizacja budynku Ochotniczej Straży Pożarnej - Dom Strażaka w Wilkowicach - projekt</t>
  </si>
  <si>
    <t xml:space="preserve">Budowa sieci wodociągowej rejon ul. Ornej w Wilkowicach </t>
  </si>
  <si>
    <t xml:space="preserve">Budowa sieci wodociągowej w Radomicku </t>
  </si>
  <si>
    <t xml:space="preserve">Budowa sieci wodociągowej z przyłączami w Górce Duchownej </t>
  </si>
  <si>
    <t>Modernizacja budynku Ochotniczej Straży Pożarnej  w Wilkowicach</t>
  </si>
  <si>
    <t>Rozbudowa gimnazjum- II etap (stołówka,biblioteka)</t>
  </si>
  <si>
    <t>środki UE (WRPO)</t>
  </si>
  <si>
    <t xml:space="preserve">Termomodernizacja budynków Szkół Podstawowych w Goniembicach, Wilkowicach i Lipnie </t>
  </si>
  <si>
    <t xml:space="preserve">Wymiana sieci wodociągowej na ul. Ogrodowej w Lipnie </t>
  </si>
  <si>
    <t>Budowa sieci wodociągowej rejon ul. Dworcowej w Wilkowicach</t>
  </si>
  <si>
    <t>Budowa sieci wodociągowej w Smyczynie (projekt)</t>
  </si>
  <si>
    <t xml:space="preserve"> rozdz.60014 -drogi publiczne powiatowe</t>
  </si>
  <si>
    <t xml:space="preserve">  rozdz.75023 - Urzędy gmin</t>
  </si>
  <si>
    <t>Zakup wielostanowiskowego programu LEX</t>
  </si>
  <si>
    <t>plan na rok 2010</t>
  </si>
  <si>
    <t xml:space="preserve">Klasyfikacja budżetowa </t>
  </si>
  <si>
    <t>Nazwa zadania inwestycyjnego</t>
  </si>
  <si>
    <t>Nakłady</t>
  </si>
  <si>
    <t>Finansowanie inwestycji</t>
  </si>
  <si>
    <t>Dział - 900 Gospodarka komunalna  i ochrona środowiska</t>
  </si>
  <si>
    <t>Dział O10-Rolnictwo i łowiectwo</t>
  </si>
  <si>
    <t xml:space="preserve"> Dział 600 - transport i łączność</t>
  </si>
  <si>
    <t>Dział 801-oświata i wychowanie</t>
  </si>
  <si>
    <t>kredyt</t>
  </si>
  <si>
    <t>poprawa efektyw- ności wykorzy- stania energii cieplnej</t>
  </si>
  <si>
    <t>Okres realizacji</t>
  </si>
  <si>
    <t>Sposób</t>
  </si>
  <si>
    <t>Łączne nakłady</t>
  </si>
  <si>
    <t>Nazwa programu</t>
  </si>
  <si>
    <t>od    -</t>
  </si>
  <si>
    <t>do</t>
  </si>
  <si>
    <t>finansowania</t>
  </si>
  <si>
    <t>finansowe</t>
  </si>
  <si>
    <t>poniesione</t>
  </si>
  <si>
    <t>środki własne</t>
  </si>
  <si>
    <t>Środki</t>
  </si>
  <si>
    <t>własne</t>
  </si>
  <si>
    <t>pożyczka WFOŚ</t>
  </si>
  <si>
    <t>Przewodniczący</t>
  </si>
  <si>
    <t>Rady Gminy Lipno</t>
  </si>
  <si>
    <t>Kazimierz Kubicki</t>
  </si>
  <si>
    <t>Ogółem  wartość wydatków majątkowych</t>
  </si>
  <si>
    <t>w latach  2010 - 2012</t>
  </si>
  <si>
    <t>Budowa kanalizacji sanitarnej w Mórkowie etap II</t>
  </si>
  <si>
    <t xml:space="preserve"> kredyt</t>
  </si>
  <si>
    <t>Wydatki na</t>
  </si>
  <si>
    <t>Cel</t>
  </si>
  <si>
    <t xml:space="preserve">Jednostka organizacyjna odpowiedzialna za realizację </t>
  </si>
  <si>
    <t>Urząd Gminy</t>
  </si>
  <si>
    <t>Razem</t>
  </si>
  <si>
    <t>Lipno</t>
  </si>
  <si>
    <t>w zł</t>
  </si>
  <si>
    <t>Plan</t>
  </si>
  <si>
    <t>źródła finansowania</t>
  </si>
  <si>
    <t>kredyty lub pożyczki</t>
  </si>
  <si>
    <t>pożyczka</t>
  </si>
  <si>
    <t>Budowa sieci kanalizacji sanitarnej z przykanalikami w Wilkowicach w tym:</t>
  </si>
  <si>
    <t>poprawa warunków życia mieszkańców wsi i ochrona wód i gleby</t>
  </si>
  <si>
    <t>Urząd Gminy Lipno</t>
  </si>
  <si>
    <t>Dział 921-kultura i ochrona dziedzictwa narodowego</t>
  </si>
  <si>
    <t>rozdz. 92109 - Domy i ośrodki kultury, świetlice i kluby</t>
  </si>
  <si>
    <t>Budowa świetlic wiejskich z zapleczem sportowo-rekreacyjnym w Klonówcu i Goniembicach</t>
  </si>
  <si>
    <t>Budowa kanalizacji sanitarnej w miejscowośi Wilkowice etap III</t>
  </si>
  <si>
    <t xml:space="preserve">Pomoc finansowa dla Powiatu Leszczyńskiego na dofinansowanie inwestycji pn.: „Przebudowa drogi powiatowej nr 4777P Goniembice - Wyciążkowo ” </t>
  </si>
  <si>
    <t>Budowa ścieżki rowerowej przy ul. Lipowej w Wilkowicach</t>
  </si>
  <si>
    <t xml:space="preserve">   Przewodniczący</t>
  </si>
  <si>
    <t xml:space="preserve">  Rady Gminy Lipno</t>
  </si>
  <si>
    <t>środki UE (EFRROW)</t>
  </si>
  <si>
    <t>załacznik nr 6 do  uchwały budzetowej na rok 2010</t>
  </si>
  <si>
    <t>w tym na wydatki ze śr. UE</t>
  </si>
  <si>
    <t>Wieloletnie  Programy  Inwestycyjne</t>
  </si>
  <si>
    <t>Załącznik Nr 3 do uchwały Rady Gminy Lipno</t>
  </si>
  <si>
    <t>Nr                /2010 z dnia 26.05.2010 r.</t>
  </si>
  <si>
    <t xml:space="preserve">Budowa kanalizacji deszczowej na osiedlu w Lipnie etap II </t>
  </si>
  <si>
    <t>Rozbudowa i remont świetlicy wiejskiej w Smyczynie oraz zadaszenie tarasu i remont świetlicy wiejskiej w Wyciążkowie</t>
  </si>
  <si>
    <t>Dział - 852 Pomoc społeczna</t>
  </si>
  <si>
    <t>rozdz. 85295 - Pozostała działalność</t>
  </si>
  <si>
    <t>Modernizacja pomieszczeń Gimnazjum w Lipnie w celu utworzenia punktu wydawania posiłków</t>
  </si>
  <si>
    <t>Dział 926-kultura fizyczna i sport</t>
  </si>
  <si>
    <t>rozdz. 92601 - Obiekty sportowe</t>
  </si>
  <si>
    <t>Załącznik Nr 4 do uchwały Rady Gminy Lipno</t>
  </si>
  <si>
    <t>Nr XLVII/314/2010 z dnia 22.10.2010 r.</t>
  </si>
  <si>
    <t>plan na rok 2011</t>
  </si>
  <si>
    <t xml:space="preserve">Plan wydatków majątkowych Gminy Lipno </t>
  </si>
  <si>
    <t xml:space="preserve"> rozdz.80101- Szkoły Podstawowe</t>
  </si>
  <si>
    <t>rozdz.7005 - Gospodarka grunatmi i nieruchomościami</t>
  </si>
  <si>
    <t>Zakup działki pod zabudowę w Gronówku Os.Gronowe</t>
  </si>
  <si>
    <t>Remont świetlicy wiejskiej w Żakowie wraz z utwardzeniem terenu przed świetlicą</t>
  </si>
  <si>
    <t xml:space="preserve"> rozdz.80104- Przedszkole</t>
  </si>
  <si>
    <t>Budowa kanalizacji deszczowej na Osiedlu w Lipnie etap II</t>
  </si>
  <si>
    <t>Budowa chodnika w Żakowie</t>
  </si>
  <si>
    <t>Budowa placu zabaw w Górce Duchownej</t>
  </si>
  <si>
    <t>Utwardzenie terenu przy świetlicy wiejskiej w Mórkowie</t>
  </si>
  <si>
    <t>Budowa placu zabaw w Żakowie</t>
  </si>
  <si>
    <t xml:space="preserve">  rozdz.60014 - Drogi publiczne powiatowe</t>
  </si>
  <si>
    <t xml:space="preserve">                            chodnika w Żakowie</t>
  </si>
  <si>
    <t>chodnika w Wilkowicach</t>
  </si>
  <si>
    <t>chodnika w Lipnie</t>
  </si>
  <si>
    <t>chodnika w Targowisku</t>
  </si>
  <si>
    <t>Dotacja na realizację programu "Poprawy bezpieczeństwa na drogach" realizowanego przez Powiat na budowę:</t>
  </si>
  <si>
    <t>rozdz. 90015 - oświetlenie ulic, placów i dróg</t>
  </si>
  <si>
    <t xml:space="preserve">Termomodernizacja budynków szkół podstawowych w Goniembicach, Wilkowicach i Lipnie </t>
  </si>
  <si>
    <t>Dział 750- Administracja publiczna</t>
  </si>
  <si>
    <t>plan na rok 2012</t>
  </si>
  <si>
    <t xml:space="preserve">Oświetlenie uliczne ul. Szkolna w Wilkowicach </t>
  </si>
  <si>
    <t xml:space="preserve">Zakup rębaka </t>
  </si>
  <si>
    <t>Oświetlenie uliczne w Karolewku</t>
  </si>
  <si>
    <t>Oświetlenie łącznika między ul. Spółdzielczą i ul. Nową w Lipnie oraz ul. Jesiennej w Lipnie</t>
  </si>
  <si>
    <t>Budowa placu zabaw w Wilkowicach przy szkole podstawowej</t>
  </si>
  <si>
    <t>Zagospodarowanie terenu wokół świetlicy "Bursztyn" w Targowisku</t>
  </si>
  <si>
    <t>kontrolka</t>
  </si>
  <si>
    <t>Budowa dróg w Wilkowicach ul. Różana, Rabatowa, Konwaliowa, Kwiatowa, Ogrodowa (dokumentacja)</t>
  </si>
  <si>
    <t>rozdz. 90013 - schroniska dla zwierząt</t>
  </si>
  <si>
    <t>Dotacja dla Miasta Leszno na dofinansowanie inwestycji "Budowa międzygminnego schroniska dla bezdomnych zwierząt"</t>
  </si>
  <si>
    <t>Modernizacja centralnego ogrzewania i kominów dymowych - Przedszkole o/Radomicko</t>
  </si>
  <si>
    <t>Modernizacja GOK  - dotacja celowa</t>
  </si>
  <si>
    <t>rozdz.01010-Infrastruktura wodociągowa i sanitacyjna wsi</t>
  </si>
  <si>
    <t>Budowa dróg w Wilkowicach ul. Boczna (dokumentacja)</t>
  </si>
  <si>
    <t>Utwardzenie drogi- łacznika między ul. Spółdzielczą i ul. Nową w Lipnie</t>
  </si>
  <si>
    <t>Zakup rębaka</t>
  </si>
  <si>
    <t>Wymiana pieca ogrzewania centralnego w Szkole w Wilkowicach</t>
  </si>
  <si>
    <t xml:space="preserve"> rozdz.60011 -drogi publiczne krajowe</t>
  </si>
  <si>
    <t>Zakup działki pod drogę w Wilkowicach ul. Szkolna</t>
  </si>
  <si>
    <t>na rok 2013</t>
  </si>
  <si>
    <t xml:space="preserve">Przebudowa sieci wodociągowej w Górce Duchownej </t>
  </si>
  <si>
    <t>Budowa chodnika w Klonówcu</t>
  </si>
  <si>
    <t>Budowa chodnika w Koronowie</t>
  </si>
  <si>
    <t>Budowa placu zabaw dla dzieci w Lipnie</t>
  </si>
  <si>
    <t>Zagospodarowanie terenu  przy kompleksie boisk sportowych w Lipnie</t>
  </si>
  <si>
    <t>Budowa sieci wodociągowej w Lipnie, ul. Graniczna</t>
  </si>
  <si>
    <t>Remont dachu świetlicy wiejskiej w Mórkowie</t>
  </si>
  <si>
    <t>Budowa ogrodzenia wokół boiska do piłki nożnej w Mórkowie</t>
  </si>
  <si>
    <t>Budowa chodnika w Targowisku</t>
  </si>
  <si>
    <t>Budowa sieci wodociągowej        ul. Kolejowa - Usługowa Wilkowice (dokumentacja)</t>
  </si>
  <si>
    <t>Budowa sieci wodociągowej         ul. Pszenna w Wilkowicach</t>
  </si>
  <si>
    <t>Budowa placu zabaw w Wyciążkowie</t>
  </si>
  <si>
    <t>Budowa placu zabaw w Gronówku</t>
  </si>
  <si>
    <t>Budowa chodnika z przepustem w Goniembicach</t>
  </si>
  <si>
    <t>Utwardzenie drogi w Wyciążkowie</t>
  </si>
  <si>
    <t>rozdz. 90004 - utrzymanie zieleni w miastach i gminach</t>
  </si>
  <si>
    <t>Zadaszenie przy świetlicy w Sulejewie</t>
  </si>
  <si>
    <t>Budowa ogrodzenia boiska w Ratowicach</t>
  </si>
  <si>
    <t>Oświetlenie uliczne ul. Leśna w Lipnie (dokumentacja)</t>
  </si>
  <si>
    <t xml:space="preserve">Dział - 754 Bezpieczeństwo publiczne i ochrona przeciwpoż. </t>
  </si>
  <si>
    <t>Modernizacja boiska wiejskiego w Radomicku</t>
  </si>
  <si>
    <t>Oświetlenie uliczne ul. Pszenna w Wilkowicach (dokumentacja)</t>
  </si>
  <si>
    <t>Oświetlenie solarne ul. Nowa Wilkowice ( 1 lampa)</t>
  </si>
  <si>
    <t xml:space="preserve">Budowa sieci wodociągowej w Wilkowicach,  ul. Szkolna </t>
  </si>
  <si>
    <t>Budowa sieci wodociągowej  ul. Zachodnia Wilkowice</t>
  </si>
  <si>
    <t>Budowa sieci wodociągowej ul. Usługowa Wilkowice</t>
  </si>
  <si>
    <t>Budowa ścieżki rowerowej przy drodze krajowej nr 5</t>
  </si>
  <si>
    <t xml:space="preserve">rozdz.01095- Pozostała działalność  </t>
  </si>
  <si>
    <t xml:space="preserve"> rozdz.60016 -drogi publiczne gminne         </t>
  </si>
  <si>
    <t>plan na rok 2013</t>
  </si>
  <si>
    <t>Modernizacja kotłowni w szkołach podstawowowych w Lipnie , Wilkowicach i Górce Duchownej</t>
  </si>
  <si>
    <t>Załącznik nr 3 do Uchwały Rady Lipno</t>
  </si>
  <si>
    <t>Budowa kanalizacji sanitarnej  w rejonie ul. Św. Marcina w Wilkowicach - zastąpienie oczyszczalni roślinno-stawowej</t>
  </si>
  <si>
    <t>Budowa sieci wodociągowej w Lipnie Osiedle Prymasa Tysiąclecia</t>
  </si>
  <si>
    <t>Budowa sieci wodociągowej w Mórkowie Osiedle Prymasa Kardynała Hlonda</t>
  </si>
  <si>
    <t>Budowa sieci wodociągowej w Wilkowicach ul. Polna</t>
  </si>
  <si>
    <t>Budowa sieci wodociągowej w Wilkowicach ul. Pszenna</t>
  </si>
  <si>
    <t>Budowa sieci wodociągowej w Wilkowicach ul. Szybowników</t>
  </si>
  <si>
    <t>Budowa sieci wodociągowej w Wilkowicach ul. Świerkowa</t>
  </si>
  <si>
    <t xml:space="preserve">Remont wraz z modernizacją Domu Strażaka w Wilkowicach </t>
  </si>
  <si>
    <t>Zakup bram wjazdowych OSP Lipno</t>
  </si>
  <si>
    <t>nr XXXIII/238/2013 z dnia 26.03.2013r.</t>
  </si>
  <si>
    <t>Budowa zbiorników  wody pitnej na stacji uzdatania wody w Maryszewicach</t>
  </si>
</sst>
</file>

<file path=xl/styles.xml><?xml version="1.0" encoding="utf-8"?>
<styleSheet xmlns="http://schemas.openxmlformats.org/spreadsheetml/2006/main">
  <numFmts count="2">
    <numFmt numFmtId="6" formatCode="#,##0\ &quot;zł&quot;;[Red]\-#,##0\ &quot;zł&quot;"/>
    <numFmt numFmtId="164" formatCode="0.0"/>
  </numFmts>
  <fonts count="27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sz val="12"/>
      <name val="Arial CE"/>
      <family val="2"/>
      <charset val="238"/>
    </font>
    <font>
      <sz val="7"/>
      <name val="Arial CE"/>
      <family val="2"/>
      <charset val="238"/>
    </font>
    <font>
      <b/>
      <sz val="11"/>
      <name val="Arial CE"/>
      <family val="2"/>
      <charset val="238"/>
    </font>
    <font>
      <i/>
      <sz val="10"/>
      <name val="Arial CE"/>
      <family val="2"/>
      <charset val="238"/>
    </font>
    <font>
      <i/>
      <sz val="9"/>
      <name val="Arial CE"/>
      <family val="2"/>
      <charset val="238"/>
    </font>
    <font>
      <b/>
      <sz val="7"/>
      <name val="Arial CE"/>
      <family val="2"/>
      <charset val="238"/>
    </font>
    <font>
      <b/>
      <sz val="11"/>
      <name val="Arial CE"/>
      <charset val="238"/>
    </font>
    <font>
      <b/>
      <i/>
      <sz val="10"/>
      <name val="Arial CE"/>
      <family val="2"/>
      <charset val="238"/>
    </font>
    <font>
      <i/>
      <sz val="9"/>
      <name val="Arial CE"/>
      <charset val="238"/>
    </font>
    <font>
      <sz val="9"/>
      <name val="Arial CE"/>
      <charset val="238"/>
    </font>
    <font>
      <i/>
      <sz val="8"/>
      <color rgb="FFFF0000"/>
      <name val="Arial CE"/>
      <charset val="238"/>
    </font>
    <font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4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3" fontId="0" fillId="0" borderId="0" xfId="0" applyNumberFormat="1"/>
    <xf numFmtId="0" fontId="0" fillId="0" borderId="0" xfId="0" applyBorder="1"/>
    <xf numFmtId="0" fontId="10" fillId="0" borderId="0" xfId="0" applyFont="1"/>
    <xf numFmtId="0" fontId="10" fillId="0" borderId="0" xfId="0" applyFont="1" applyBorder="1"/>
    <xf numFmtId="3" fontId="0" fillId="0" borderId="0" xfId="0" applyNumberFormat="1" applyBorder="1"/>
    <xf numFmtId="0" fontId="6" fillId="0" borderId="0" xfId="0" applyFont="1"/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4" fillId="0" borderId="0" xfId="0" applyFont="1" applyBorder="1"/>
    <xf numFmtId="0" fontId="0" fillId="0" borderId="1" xfId="0" applyBorder="1"/>
    <xf numFmtId="0" fontId="0" fillId="0" borderId="2" xfId="0" applyBorder="1"/>
    <xf numFmtId="0" fontId="11" fillId="0" borderId="2" xfId="0" applyFont="1" applyBorder="1"/>
    <xf numFmtId="3" fontId="11" fillId="0" borderId="2" xfId="0" applyNumberFormat="1" applyFont="1" applyBorder="1"/>
    <xf numFmtId="0" fontId="0" fillId="0" borderId="3" xfId="0" applyBorder="1"/>
    <xf numFmtId="0" fontId="11" fillId="0" borderId="4" xfId="0" applyFont="1" applyBorder="1"/>
    <xf numFmtId="3" fontId="0" fillId="0" borderId="1" xfId="0" applyNumberFormat="1" applyBorder="1"/>
    <xf numFmtId="3" fontId="0" fillId="0" borderId="2" xfId="0" applyNumberFormat="1" applyBorder="1"/>
    <xf numFmtId="0" fontId="0" fillId="0" borderId="4" xfId="0" applyBorder="1"/>
    <xf numFmtId="3" fontId="0" fillId="0" borderId="5" xfId="0" applyNumberFormat="1" applyBorder="1"/>
    <xf numFmtId="3" fontId="7" fillId="0" borderId="0" xfId="0" applyNumberFormat="1" applyFont="1"/>
    <xf numFmtId="0" fontId="0" fillId="0" borderId="6" xfId="0" applyBorder="1"/>
    <xf numFmtId="0" fontId="0" fillId="0" borderId="7" xfId="0" applyBorder="1"/>
    <xf numFmtId="0" fontId="11" fillId="0" borderId="0" xfId="0" applyFont="1" applyBorder="1"/>
    <xf numFmtId="3" fontId="11" fillId="0" borderId="2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3" fontId="0" fillId="0" borderId="8" xfId="0" applyNumberFormat="1" applyBorder="1"/>
    <xf numFmtId="0" fontId="0" fillId="0" borderId="0" xfId="0" applyFill="1"/>
    <xf numFmtId="0" fontId="10" fillId="0" borderId="2" xfId="0" applyFont="1" applyBorder="1"/>
    <xf numFmtId="3" fontId="0" fillId="0" borderId="0" xfId="0" applyNumberFormat="1" applyAlignment="1">
      <alignment horizontal="center"/>
    </xf>
    <xf numFmtId="0" fontId="6" fillId="0" borderId="9" xfId="0" applyFont="1" applyBorder="1"/>
    <xf numFmtId="0" fontId="11" fillId="0" borderId="5" xfId="0" applyFont="1" applyBorder="1"/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10" fillId="0" borderId="0" xfId="0" applyNumberFormat="1" applyFont="1" applyFill="1" applyBorder="1"/>
    <xf numFmtId="0" fontId="10" fillId="0" borderId="4" xfId="0" applyFont="1" applyBorder="1"/>
    <xf numFmtId="0" fontId="12" fillId="0" borderId="0" xfId="0" applyFont="1"/>
    <xf numFmtId="3" fontId="0" fillId="0" borderId="0" xfId="0" applyNumberFormat="1" applyFill="1"/>
    <xf numFmtId="0" fontId="0" fillId="0" borderId="10" xfId="0" applyBorder="1"/>
    <xf numFmtId="3" fontId="0" fillId="0" borderId="9" xfId="0" applyNumberFormat="1" applyBorder="1"/>
    <xf numFmtId="0" fontId="10" fillId="0" borderId="0" xfId="0" applyFont="1" applyBorder="1" applyAlignment="1">
      <alignment horizontal="center"/>
    </xf>
    <xf numFmtId="3" fontId="0" fillId="0" borderId="7" xfId="0" applyNumberFormat="1" applyBorder="1"/>
    <xf numFmtId="0" fontId="8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0" fillId="0" borderId="11" xfId="0" applyBorder="1"/>
    <xf numFmtId="0" fontId="4" fillId="0" borderId="2" xfId="0" applyFont="1" applyBorder="1"/>
    <xf numFmtId="0" fontId="8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13" xfId="0" applyBorder="1"/>
    <xf numFmtId="0" fontId="19" fillId="0" borderId="14" xfId="0" applyFont="1" applyBorder="1" applyAlignment="1">
      <alignment horizontal="center"/>
    </xf>
    <xf numFmtId="0" fontId="19" fillId="0" borderId="1" xfId="0" applyFont="1" applyBorder="1"/>
    <xf numFmtId="0" fontId="0" fillId="0" borderId="2" xfId="0" applyBorder="1" applyAlignment="1">
      <alignment horizontal="center"/>
    </xf>
    <xf numFmtId="0" fontId="19" fillId="0" borderId="14" xfId="0" applyFont="1" applyBorder="1"/>
    <xf numFmtId="0" fontId="19" fillId="0" borderId="2" xfId="0" applyFont="1" applyBorder="1" applyAlignment="1">
      <alignment horizontal="left"/>
    </xf>
    <xf numFmtId="0" fontId="19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5" fillId="0" borderId="2" xfId="0" applyFont="1" applyBorder="1"/>
    <xf numFmtId="3" fontId="0" fillId="0" borderId="15" xfId="0" applyNumberFormat="1" applyBorder="1"/>
    <xf numFmtId="3" fontId="0" fillId="0" borderId="10" xfId="0" applyNumberFormat="1" applyBorder="1"/>
    <xf numFmtId="0" fontId="6" fillId="0" borderId="2" xfId="0" applyFont="1" applyBorder="1" applyAlignment="1">
      <alignment horizontal="left"/>
    </xf>
    <xf numFmtId="0" fontId="0" fillId="0" borderId="5" xfId="0" applyBorder="1"/>
    <xf numFmtId="3" fontId="0" fillId="0" borderId="4" xfId="0" applyNumberFormat="1" applyBorder="1"/>
    <xf numFmtId="1" fontId="0" fillId="0" borderId="0" xfId="0" applyNumberFormat="1"/>
    <xf numFmtId="0" fontId="18" fillId="0" borderId="15" xfId="0" applyFont="1" applyBorder="1" applyAlignment="1">
      <alignment horizontal="left"/>
    </xf>
    <xf numFmtId="3" fontId="18" fillId="0" borderId="15" xfId="0" applyNumberFormat="1" applyFont="1" applyBorder="1" applyAlignment="1">
      <alignment horizontal="right"/>
    </xf>
    <xf numFmtId="3" fontId="18" fillId="0" borderId="15" xfId="0" applyNumberFormat="1" applyFont="1" applyBorder="1"/>
    <xf numFmtId="3" fontId="7" fillId="0" borderId="2" xfId="0" applyNumberFormat="1" applyFont="1" applyBorder="1" applyAlignment="1">
      <alignment horizontal="left"/>
    </xf>
    <xf numFmtId="164" fontId="0" fillId="0" borderId="0" xfId="0" applyNumberFormat="1"/>
    <xf numFmtId="0" fontId="11" fillId="0" borderId="16" xfId="0" applyFont="1" applyBorder="1"/>
    <xf numFmtId="0" fontId="11" fillId="0" borderId="15" xfId="0" applyFont="1" applyBorder="1"/>
    <xf numFmtId="3" fontId="7" fillId="0" borderId="15" xfId="0" applyNumberFormat="1" applyFont="1" applyBorder="1" applyAlignment="1">
      <alignment horizontal="left"/>
    </xf>
    <xf numFmtId="3" fontId="11" fillId="0" borderId="15" xfId="0" applyNumberFormat="1" applyFont="1" applyBorder="1"/>
    <xf numFmtId="3" fontId="11" fillId="0" borderId="15" xfId="0" applyNumberFormat="1" applyFont="1" applyBorder="1" applyAlignment="1">
      <alignment horizontal="right"/>
    </xf>
    <xf numFmtId="3" fontId="10" fillId="0" borderId="16" xfId="0" applyNumberFormat="1" applyFont="1" applyBorder="1"/>
    <xf numFmtId="3" fontId="10" fillId="0" borderId="15" xfId="0" applyNumberFormat="1" applyFont="1" applyBorder="1"/>
    <xf numFmtId="3" fontId="10" fillId="0" borderId="10" xfId="0" applyNumberFormat="1" applyFont="1" applyBorder="1"/>
    <xf numFmtId="3" fontId="17" fillId="0" borderId="16" xfId="0" applyNumberFormat="1" applyFont="1" applyBorder="1"/>
    <xf numFmtId="3" fontId="17" fillId="0" borderId="15" xfId="0" applyNumberFormat="1" applyFont="1" applyBorder="1"/>
    <xf numFmtId="3" fontId="17" fillId="0" borderId="10" xfId="0" applyNumberFormat="1" applyFont="1" applyBorder="1"/>
    <xf numFmtId="3" fontId="0" fillId="0" borderId="16" xfId="0" applyNumberFormat="1" applyBorder="1"/>
    <xf numFmtId="3" fontId="11" fillId="0" borderId="4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left"/>
    </xf>
    <xf numFmtId="3" fontId="0" fillId="0" borderId="0" xfId="0" applyNumberFormat="1" applyFill="1" applyBorder="1"/>
    <xf numFmtId="0" fontId="6" fillId="0" borderId="0" xfId="0" applyFont="1" applyBorder="1" applyAlignment="1">
      <alignment horizontal="center"/>
    </xf>
    <xf numFmtId="3" fontId="0" fillId="0" borderId="17" xfId="0" applyNumberFormat="1" applyBorder="1"/>
    <xf numFmtId="0" fontId="0" fillId="0" borderId="18" xfId="0" applyFill="1" applyBorder="1"/>
    <xf numFmtId="0" fontId="1" fillId="0" borderId="0" xfId="0" applyFont="1" applyFill="1"/>
    <xf numFmtId="0" fontId="6" fillId="0" borderId="0" xfId="0" applyFont="1" applyFill="1"/>
    <xf numFmtId="3" fontId="0" fillId="0" borderId="17" xfId="0" applyNumberFormat="1" applyFill="1" applyBorder="1"/>
    <xf numFmtId="3" fontId="0" fillId="0" borderId="19" xfId="0" applyNumberFormat="1" applyFill="1" applyBorder="1"/>
    <xf numFmtId="3" fontId="0" fillId="0" borderId="18" xfId="0" applyNumberFormat="1" applyBorder="1"/>
    <xf numFmtId="3" fontId="0" fillId="0" borderId="20" xfId="0" applyNumberFormat="1" applyFill="1" applyBorder="1"/>
    <xf numFmtId="3" fontId="0" fillId="0" borderId="21" xfId="0" applyNumberFormat="1" applyFill="1" applyBorder="1"/>
    <xf numFmtId="3" fontId="11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4" fillId="0" borderId="4" xfId="0" applyFont="1" applyBorder="1"/>
    <xf numFmtId="0" fontId="0" fillId="0" borderId="15" xfId="0" applyBorder="1"/>
    <xf numFmtId="0" fontId="1" fillId="0" borderId="1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0" fontId="0" fillId="0" borderId="8" xfId="0" applyBorder="1"/>
    <xf numFmtId="3" fontId="0" fillId="0" borderId="6" xfId="0" applyNumberFormat="1" applyBorder="1"/>
    <xf numFmtId="0" fontId="0" fillId="0" borderId="16" xfId="0" applyBorder="1"/>
    <xf numFmtId="0" fontId="0" fillId="0" borderId="22" xfId="0" applyBorder="1"/>
    <xf numFmtId="0" fontId="0" fillId="0" borderId="23" xfId="0" applyBorder="1"/>
    <xf numFmtId="3" fontId="0" fillId="0" borderId="22" xfId="0" applyNumberFormat="1" applyBorder="1"/>
    <xf numFmtId="0" fontId="0" fillId="0" borderId="24" xfId="0" applyBorder="1"/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" fontId="0" fillId="0" borderId="15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23" fillId="0" borderId="0" xfId="0" applyFont="1" applyBorder="1" applyAlignment="1">
      <alignment wrapText="1"/>
    </xf>
    <xf numFmtId="3" fontId="0" fillId="0" borderId="23" xfId="0" applyNumberFormat="1" applyBorder="1"/>
    <xf numFmtId="0" fontId="0" fillId="0" borderId="0" xfId="0" applyFill="1" applyAlignment="1">
      <alignment wrapText="1"/>
    </xf>
    <xf numFmtId="0" fontId="8" fillId="0" borderId="9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3" fontId="0" fillId="0" borderId="27" xfId="0" applyNumberFormat="1" applyFill="1" applyBorder="1"/>
    <xf numFmtId="3" fontId="16" fillId="0" borderId="0" xfId="0" applyNumberFormat="1" applyFont="1" applyFill="1" applyBorder="1"/>
    <xf numFmtId="3" fontId="18" fillId="0" borderId="16" xfId="0" applyNumberFormat="1" applyFont="1" applyBorder="1"/>
    <xf numFmtId="3" fontId="18" fillId="0" borderId="10" xfId="0" applyNumberFormat="1" applyFont="1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/>
    <xf numFmtId="1" fontId="23" fillId="0" borderId="28" xfId="0" applyNumberFormat="1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2" fillId="0" borderId="28" xfId="0" applyFont="1" applyBorder="1" applyAlignment="1">
      <alignment horizontal="left" vertical="center"/>
    </xf>
    <xf numFmtId="3" fontId="12" fillId="0" borderId="30" xfId="0" applyNumberFormat="1" applyFont="1" applyBorder="1" applyAlignment="1">
      <alignment horizontal="right" vertical="center"/>
    </xf>
    <xf numFmtId="3" fontId="12" fillId="0" borderId="28" xfId="0" applyNumberFormat="1" applyFont="1" applyBorder="1" applyAlignment="1">
      <alignment horizontal="right" vertical="center"/>
    </xf>
    <xf numFmtId="3" fontId="12" fillId="0" borderId="29" xfId="0" applyNumberFormat="1" applyFont="1" applyBorder="1" applyAlignment="1">
      <alignment horizontal="right" vertical="center"/>
    </xf>
    <xf numFmtId="0" fontId="0" fillId="0" borderId="21" xfId="0" applyFill="1" applyBorder="1"/>
    <xf numFmtId="0" fontId="16" fillId="0" borderId="0" xfId="0" applyFont="1" applyFill="1" applyAlignment="1">
      <alignment horizontal="center" wrapText="1"/>
    </xf>
    <xf numFmtId="3" fontId="5" fillId="0" borderId="0" xfId="0" applyNumberFormat="1" applyFont="1" applyFill="1" applyBorder="1"/>
    <xf numFmtId="0" fontId="5" fillId="0" borderId="0" xfId="0" applyFont="1" applyFill="1" applyBorder="1"/>
    <xf numFmtId="3" fontId="0" fillId="0" borderId="32" xfId="0" applyNumberFormat="1" applyFill="1" applyBorder="1"/>
    <xf numFmtId="3" fontId="6" fillId="0" borderId="34" xfId="0" applyNumberFormat="1" applyFont="1" applyFill="1" applyBorder="1"/>
    <xf numFmtId="3" fontId="0" fillId="0" borderId="34" xfId="0" applyNumberFormat="1" applyFill="1" applyBorder="1"/>
    <xf numFmtId="3" fontId="0" fillId="0" borderId="35" xfId="0" applyNumberFormat="1" applyFill="1" applyBorder="1"/>
    <xf numFmtId="3" fontId="0" fillId="0" borderId="36" xfId="0" applyNumberFormat="1" applyFill="1" applyBorder="1"/>
    <xf numFmtId="0" fontId="0" fillId="0" borderId="37" xfId="0" applyFill="1" applyBorder="1" applyAlignment="1">
      <alignment wrapText="1"/>
    </xf>
    <xf numFmtId="0" fontId="8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3" fontId="6" fillId="0" borderId="32" xfId="0" applyNumberFormat="1" applyFont="1" applyFill="1" applyBorder="1"/>
    <xf numFmtId="0" fontId="0" fillId="0" borderId="32" xfId="0" applyFill="1" applyBorder="1"/>
    <xf numFmtId="3" fontId="0" fillId="0" borderId="44" xfId="0" applyNumberFormat="1" applyFill="1" applyBorder="1"/>
    <xf numFmtId="3" fontId="0" fillId="0" borderId="37" xfId="0" applyNumberFormat="1" applyFill="1" applyBorder="1"/>
    <xf numFmtId="3" fontId="10" fillId="0" borderId="37" xfId="0" applyNumberFormat="1" applyFont="1" applyFill="1" applyBorder="1"/>
    <xf numFmtId="3" fontId="1" fillId="0" borderId="37" xfId="0" applyNumberFormat="1" applyFont="1" applyFill="1" applyBorder="1"/>
    <xf numFmtId="0" fontId="0" fillId="0" borderId="37" xfId="0" applyFill="1" applyBorder="1"/>
    <xf numFmtId="3" fontId="0" fillId="0" borderId="38" xfId="0" applyNumberFormat="1" applyFill="1" applyBorder="1"/>
    <xf numFmtId="0" fontId="14" fillId="0" borderId="0" xfId="0" applyFont="1" applyBorder="1" applyAlignment="1">
      <alignment horizontal="center"/>
    </xf>
    <xf numFmtId="0" fontId="10" fillId="0" borderId="28" xfId="0" applyFont="1" applyBorder="1" applyAlignment="1">
      <alignment vertical="center" wrapText="1"/>
    </xf>
    <xf numFmtId="0" fontId="10" fillId="0" borderId="6" xfId="0" applyFont="1" applyBorder="1"/>
    <xf numFmtId="0" fontId="10" fillId="0" borderId="15" xfId="0" applyFont="1" applyBorder="1"/>
    <xf numFmtId="0" fontId="10" fillId="0" borderId="22" xfId="0" applyFont="1" applyBorder="1"/>
    <xf numFmtId="0" fontId="10" fillId="0" borderId="15" xfId="0" applyFont="1" applyBorder="1" applyAlignment="1">
      <alignment vertical="top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1" fillId="0" borderId="0" xfId="0" applyFont="1"/>
    <xf numFmtId="3" fontId="21" fillId="0" borderId="0" xfId="0" applyNumberFormat="1" applyFont="1" applyAlignment="1">
      <alignment horizontal="right" vertical="center"/>
    </xf>
    <xf numFmtId="3" fontId="12" fillId="0" borderId="0" xfId="0" applyNumberFormat="1" applyFont="1"/>
    <xf numFmtId="3" fontId="21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17" xfId="0" applyNumberFormat="1" applyFont="1" applyBorder="1"/>
    <xf numFmtId="3" fontId="12" fillId="0" borderId="27" xfId="0" applyNumberFormat="1" applyFont="1" applyBorder="1"/>
    <xf numFmtId="3" fontId="0" fillId="0" borderId="27" xfId="0" applyNumberFormat="1" applyBorder="1"/>
    <xf numFmtId="3" fontId="0" fillId="0" borderId="21" xfId="0" applyNumberFormat="1" applyBorder="1"/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 wrapText="1"/>
    </xf>
    <xf numFmtId="3" fontId="21" fillId="0" borderId="47" xfId="0" applyNumberFormat="1" applyFont="1" applyBorder="1" applyAlignment="1">
      <alignment horizontal="right" vertical="center"/>
    </xf>
    <xf numFmtId="3" fontId="21" fillId="0" borderId="48" xfId="0" applyNumberFormat="1" applyFont="1" applyBorder="1" applyAlignment="1">
      <alignment horizontal="right" vertical="center"/>
    </xf>
    <xf numFmtId="3" fontId="12" fillId="0" borderId="49" xfId="0" applyNumberFormat="1" applyFont="1" applyBorder="1"/>
    <xf numFmtId="3" fontId="12" fillId="0" borderId="42" xfId="0" applyNumberFormat="1" applyFont="1" applyBorder="1"/>
    <xf numFmtId="0" fontId="21" fillId="0" borderId="46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2" fillId="0" borderId="16" xfId="0" applyFont="1" applyBorder="1" applyAlignment="1"/>
    <xf numFmtId="0" fontId="0" fillId="0" borderId="50" xfId="0" applyBorder="1" applyAlignment="1"/>
    <xf numFmtId="0" fontId="12" fillId="0" borderId="50" xfId="0" applyFont="1" applyBorder="1" applyAlignment="1"/>
    <xf numFmtId="0" fontId="0" fillId="0" borderId="51" xfId="0" applyBorder="1" applyAlignment="1"/>
    <xf numFmtId="3" fontId="21" fillId="0" borderId="52" xfId="0" applyNumberFormat="1" applyFont="1" applyBorder="1" applyAlignment="1">
      <alignment horizontal="right" vertical="center"/>
    </xf>
    <xf numFmtId="3" fontId="12" fillId="0" borderId="36" xfId="0" applyNumberFormat="1" applyFont="1" applyBorder="1"/>
    <xf numFmtId="3" fontId="0" fillId="0" borderId="34" xfId="0" applyNumberFormat="1" applyBorder="1"/>
    <xf numFmtId="3" fontId="21" fillId="0" borderId="53" xfId="0" applyNumberFormat="1" applyFont="1" applyBorder="1" applyAlignment="1">
      <alignment horizontal="right" vertical="center"/>
    </xf>
    <xf numFmtId="3" fontId="12" fillId="0" borderId="15" xfId="0" applyNumberFormat="1" applyFont="1" applyBorder="1"/>
    <xf numFmtId="3" fontId="0" fillId="0" borderId="37" xfId="0" applyNumberFormat="1" applyBorder="1"/>
    <xf numFmtId="3" fontId="12" fillId="0" borderId="37" xfId="0" applyNumberFormat="1" applyFont="1" applyBorder="1"/>
    <xf numFmtId="3" fontId="0" fillId="0" borderId="38" xfId="0" applyNumberFormat="1" applyBorder="1"/>
    <xf numFmtId="3" fontId="12" fillId="0" borderId="34" xfId="0" applyNumberFormat="1" applyFont="1" applyBorder="1"/>
    <xf numFmtId="3" fontId="0" fillId="0" borderId="20" xfId="0" applyNumberFormat="1" applyBorder="1"/>
    <xf numFmtId="0" fontId="21" fillId="0" borderId="53" xfId="0" applyFont="1" applyBorder="1" applyAlignment="1">
      <alignment horizontal="right" vertical="center"/>
    </xf>
    <xf numFmtId="0" fontId="12" fillId="0" borderId="37" xfId="0" applyFont="1" applyBorder="1" applyAlignment="1"/>
    <xf numFmtId="0" fontId="0" fillId="0" borderId="37" xfId="0" applyBorder="1" applyAlignment="1"/>
    <xf numFmtId="0" fontId="0" fillId="0" borderId="38" xfId="0" applyBorder="1" applyAlignment="1"/>
    <xf numFmtId="0" fontId="21" fillId="0" borderId="48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12" fillId="0" borderId="15" xfId="0" applyFont="1" applyBorder="1" applyAlignment="1"/>
    <xf numFmtId="3" fontId="21" fillId="0" borderId="53" xfId="0" applyNumberFormat="1" applyFont="1" applyBorder="1" applyAlignment="1">
      <alignment horizontal="right" vertical="center" wrapText="1"/>
    </xf>
    <xf numFmtId="3" fontId="12" fillId="0" borderId="15" xfId="0" applyNumberFormat="1" applyFon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3" fontId="12" fillId="0" borderId="37" xfId="0" applyNumberFormat="1" applyFon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0" fontId="21" fillId="0" borderId="3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6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53" xfId="0" applyFont="1" applyBorder="1" applyAlignment="1">
      <alignment horizontal="right" vertical="center"/>
    </xf>
    <xf numFmtId="3" fontId="3" fillId="0" borderId="53" xfId="0" applyNumberFormat="1" applyFont="1" applyBorder="1" applyAlignment="1">
      <alignment horizontal="right" vertical="center"/>
    </xf>
    <xf numFmtId="3" fontId="3" fillId="0" borderId="52" xfId="0" applyNumberFormat="1" applyFont="1" applyBorder="1" applyAlignment="1">
      <alignment horizontal="right" vertical="center"/>
    </xf>
    <xf numFmtId="3" fontId="3" fillId="0" borderId="47" xfId="0" applyNumberFormat="1" applyFont="1" applyBorder="1" applyAlignment="1">
      <alignment horizontal="right" vertical="center"/>
    </xf>
    <xf numFmtId="3" fontId="3" fillId="0" borderId="4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/>
    <xf numFmtId="3" fontId="12" fillId="0" borderId="17" xfId="0" applyNumberFormat="1" applyFont="1" applyFill="1" applyBorder="1" applyAlignment="1">
      <alignment horizontal="right"/>
    </xf>
    <xf numFmtId="3" fontId="0" fillId="0" borderId="54" xfId="0" applyNumberFormat="1" applyFill="1" applyBorder="1"/>
    <xf numFmtId="3" fontId="0" fillId="0" borderId="22" xfId="0" applyNumberFormat="1" applyFill="1" applyBorder="1"/>
    <xf numFmtId="3" fontId="0" fillId="0" borderId="40" xfId="0" applyNumberFormat="1" applyFill="1" applyBorder="1"/>
    <xf numFmtId="0" fontId="19" fillId="0" borderId="7" xfId="0" applyFont="1" applyFill="1" applyBorder="1" applyAlignment="1">
      <alignment horizontal="center"/>
    </xf>
    <xf numFmtId="0" fontId="19" fillId="0" borderId="56" xfId="0" applyFont="1" applyFill="1" applyBorder="1" applyAlignment="1">
      <alignment horizontal="center"/>
    </xf>
    <xf numFmtId="3" fontId="6" fillId="0" borderId="36" xfId="0" applyNumberFormat="1" applyFont="1" applyFill="1" applyBorder="1"/>
    <xf numFmtId="3" fontId="6" fillId="0" borderId="58" xfId="0" applyNumberFormat="1" applyFont="1" applyFill="1" applyBorder="1"/>
    <xf numFmtId="3" fontId="10" fillId="0" borderId="20" xfId="0" applyNumberFormat="1" applyFont="1" applyFill="1" applyBorder="1"/>
    <xf numFmtId="3" fontId="10" fillId="0" borderId="44" xfId="0" applyNumberFormat="1" applyFont="1" applyFill="1" applyBorder="1"/>
    <xf numFmtId="3" fontId="0" fillId="0" borderId="58" xfId="0" applyNumberFormat="1" applyFill="1" applyBorder="1"/>
    <xf numFmtId="3" fontId="0" fillId="0" borderId="42" xfId="0" applyNumberFormat="1" applyFill="1" applyBorder="1"/>
    <xf numFmtId="3" fontId="0" fillId="0" borderId="0" xfId="0" applyNumberFormat="1" applyFill="1" applyBorder="1" applyAlignment="1">
      <alignment horizontal="center"/>
    </xf>
    <xf numFmtId="3" fontId="20" fillId="0" borderId="61" xfId="0" applyNumberFormat="1" applyFont="1" applyFill="1" applyBorder="1"/>
    <xf numFmtId="49" fontId="3" fillId="0" borderId="5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23" xfId="0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/>
    <xf numFmtId="3" fontId="12" fillId="0" borderId="37" xfId="0" applyNumberFormat="1" applyFont="1" applyFill="1" applyBorder="1"/>
    <xf numFmtId="3" fontId="12" fillId="0" borderId="34" xfId="0" applyNumberFormat="1" applyFont="1" applyFill="1" applyBorder="1"/>
    <xf numFmtId="3" fontId="12" fillId="0" borderId="17" xfId="0" applyNumberFormat="1" applyFont="1" applyFill="1" applyBorder="1"/>
    <xf numFmtId="3" fontId="12" fillId="0" borderId="27" xfId="0" applyNumberFormat="1" applyFont="1" applyFill="1" applyBorder="1"/>
    <xf numFmtId="0" fontId="0" fillId="0" borderId="34" xfId="0" applyFill="1" applyBorder="1"/>
    <xf numFmtId="0" fontId="0" fillId="0" borderId="17" xfId="0" applyFill="1" applyBorder="1"/>
    <xf numFmtId="0" fontId="0" fillId="0" borderId="27" xfId="0" applyFill="1" applyBorder="1"/>
    <xf numFmtId="3" fontId="21" fillId="0" borderId="53" xfId="0" applyNumberFormat="1" applyFont="1" applyFill="1" applyBorder="1" applyAlignment="1">
      <alignment horizontal="right" vertical="center" wrapText="1"/>
    </xf>
    <xf numFmtId="3" fontId="21" fillId="0" borderId="52" xfId="0" applyNumberFormat="1" applyFont="1" applyFill="1" applyBorder="1" applyAlignment="1">
      <alignment horizontal="right" vertical="center" wrapText="1"/>
    </xf>
    <xf numFmtId="3" fontId="21" fillId="0" borderId="47" xfId="0" applyNumberFormat="1" applyFont="1" applyFill="1" applyBorder="1" applyAlignment="1">
      <alignment horizontal="right" vertical="center" wrapText="1"/>
    </xf>
    <xf numFmtId="3" fontId="21" fillId="0" borderId="48" xfId="0" applyNumberFormat="1" applyFont="1" applyFill="1" applyBorder="1" applyAlignment="1">
      <alignment horizontal="right" vertical="center" wrapText="1"/>
    </xf>
    <xf numFmtId="3" fontId="12" fillId="0" borderId="15" xfId="0" applyNumberFormat="1" applyFont="1" applyFill="1" applyBorder="1" applyAlignment="1">
      <alignment horizontal="right"/>
    </xf>
    <xf numFmtId="3" fontId="12" fillId="0" borderId="36" xfId="0" applyNumberFormat="1" applyFont="1" applyFill="1" applyBorder="1" applyAlignment="1">
      <alignment horizontal="right"/>
    </xf>
    <xf numFmtId="3" fontId="12" fillId="0" borderId="49" xfId="0" applyNumberFormat="1" applyFont="1" applyFill="1" applyBorder="1" applyAlignment="1">
      <alignment horizontal="right"/>
    </xf>
    <xf numFmtId="3" fontId="12" fillId="0" borderId="42" xfId="0" applyNumberFormat="1" applyFont="1" applyFill="1" applyBorder="1" applyAlignment="1">
      <alignment horizontal="right"/>
    </xf>
    <xf numFmtId="3" fontId="0" fillId="0" borderId="37" xfId="0" applyNumberFormat="1" applyFill="1" applyBorder="1" applyAlignment="1">
      <alignment horizontal="right"/>
    </xf>
    <xf numFmtId="3" fontId="0" fillId="0" borderId="34" xfId="0" applyNumberFormat="1" applyFill="1" applyBorder="1" applyAlignment="1">
      <alignment horizontal="right"/>
    </xf>
    <xf numFmtId="3" fontId="0" fillId="0" borderId="27" xfId="0" applyNumberFormat="1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27" xfId="0" applyFill="1" applyBorder="1" applyAlignment="1">
      <alignment horizontal="right"/>
    </xf>
    <xf numFmtId="3" fontId="12" fillId="0" borderId="37" xfId="0" applyNumberFormat="1" applyFont="1" applyFill="1" applyBorder="1" applyAlignment="1">
      <alignment horizontal="right"/>
    </xf>
    <xf numFmtId="3" fontId="12" fillId="0" borderId="34" xfId="0" applyNumberFormat="1" applyFont="1" applyFill="1" applyBorder="1" applyAlignment="1">
      <alignment horizontal="right"/>
    </xf>
    <xf numFmtId="3" fontId="12" fillId="0" borderId="27" xfId="0" applyNumberFormat="1" applyFont="1" applyFill="1" applyBorder="1" applyAlignment="1">
      <alignment horizontal="right"/>
    </xf>
    <xf numFmtId="3" fontId="0" fillId="0" borderId="17" xfId="0" applyNumberFormat="1" applyFill="1" applyBorder="1" applyAlignment="1">
      <alignment horizontal="right"/>
    </xf>
    <xf numFmtId="0" fontId="0" fillId="0" borderId="38" xfId="0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2" fillId="0" borderId="53" xfId="0" applyFont="1" applyFill="1" applyBorder="1" applyAlignment="1">
      <alignment horizontal="center" vertical="center" wrapText="1"/>
    </xf>
    <xf numFmtId="3" fontId="21" fillId="0" borderId="53" xfId="0" applyNumberFormat="1" applyFont="1" applyFill="1" applyBorder="1" applyAlignment="1">
      <alignment horizontal="right" vertical="center"/>
    </xf>
    <xf numFmtId="3" fontId="21" fillId="0" borderId="52" xfId="0" applyNumberFormat="1" applyFont="1" applyFill="1" applyBorder="1" applyAlignment="1">
      <alignment horizontal="right" vertical="center"/>
    </xf>
    <xf numFmtId="3" fontId="21" fillId="0" borderId="47" xfId="0" applyNumberFormat="1" applyFont="1" applyFill="1" applyBorder="1" applyAlignment="1">
      <alignment horizontal="right" vertical="center"/>
    </xf>
    <xf numFmtId="3" fontId="21" fillId="0" borderId="48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/>
    <xf numFmtId="3" fontId="10" fillId="0" borderId="38" xfId="0" applyNumberFormat="1" applyFont="1" applyFill="1" applyBorder="1"/>
    <xf numFmtId="3" fontId="23" fillId="0" borderId="21" xfId="0" applyNumberFormat="1" applyFont="1" applyFill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2" xfId="0" applyNumberFormat="1" applyFill="1" applyBorder="1" applyAlignment="1">
      <alignment horizontal="right"/>
    </xf>
    <xf numFmtId="3" fontId="0" fillId="0" borderId="35" xfId="0" applyNumberFormat="1" applyFill="1" applyBorder="1" applyAlignment="1">
      <alignment horizontal="right"/>
    </xf>
    <xf numFmtId="3" fontId="0" fillId="0" borderId="19" xfId="0" applyNumberFormat="1" applyFill="1" applyBorder="1" applyAlignment="1">
      <alignment horizontal="right"/>
    </xf>
    <xf numFmtId="3" fontId="0" fillId="0" borderId="40" xfId="0" applyNumberForma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0" fontId="12" fillId="0" borderId="29" xfId="0" applyFont="1" applyBorder="1" applyAlignment="1"/>
    <xf numFmtId="3" fontId="12" fillId="0" borderId="28" xfId="0" applyNumberFormat="1" applyFont="1" applyBorder="1"/>
    <xf numFmtId="3" fontId="12" fillId="0" borderId="62" xfId="0" applyNumberFormat="1" applyFont="1" applyBorder="1"/>
    <xf numFmtId="3" fontId="12" fillId="0" borderId="65" xfId="0" applyNumberFormat="1" applyFont="1" applyBorder="1"/>
    <xf numFmtId="3" fontId="12" fillId="0" borderId="63" xfId="0" applyNumberFormat="1" applyFont="1" applyBorder="1"/>
    <xf numFmtId="3" fontId="0" fillId="0" borderId="39" xfId="0" applyNumberFormat="1" applyFont="1" applyFill="1" applyBorder="1"/>
    <xf numFmtId="3" fontId="0" fillId="0" borderId="45" xfId="0" applyNumberFormat="1" applyFill="1" applyBorder="1"/>
    <xf numFmtId="3" fontId="4" fillId="0" borderId="0" xfId="0" applyNumberFormat="1" applyFont="1" applyFill="1" applyBorder="1" applyAlignment="1">
      <alignment horizontal="center"/>
    </xf>
    <xf numFmtId="0" fontId="0" fillId="0" borderId="23" xfId="0" applyBorder="1" applyAlignment="1"/>
    <xf numFmtId="3" fontId="0" fillId="0" borderId="35" xfId="0" applyNumberFormat="1" applyBorder="1"/>
    <xf numFmtId="3" fontId="0" fillId="0" borderId="19" xfId="0" applyNumberFormat="1" applyBorder="1"/>
    <xf numFmtId="3" fontId="0" fillId="0" borderId="40" xfId="0" applyNumberFormat="1" applyBorder="1"/>
    <xf numFmtId="0" fontId="24" fillId="0" borderId="51" xfId="0" applyFont="1" applyBorder="1" applyAlignment="1"/>
    <xf numFmtId="3" fontId="24" fillId="0" borderId="38" xfId="0" applyNumberFormat="1" applyFont="1" applyBorder="1"/>
    <xf numFmtId="3" fontId="24" fillId="0" borderId="20" xfId="0" applyNumberFormat="1" applyFont="1" applyBorder="1"/>
    <xf numFmtId="3" fontId="24" fillId="0" borderId="18" xfId="0" applyNumberFormat="1" applyFont="1" applyBorder="1"/>
    <xf numFmtId="0" fontId="0" fillId="0" borderId="37" xfId="0" applyFont="1" applyBorder="1" applyAlignment="1"/>
    <xf numFmtId="0" fontId="0" fillId="0" borderId="38" xfId="0" applyFont="1" applyBorder="1" applyAlignment="1"/>
    <xf numFmtId="0" fontId="0" fillId="0" borderId="22" xfId="0" applyBorder="1" applyAlignment="1"/>
    <xf numFmtId="3" fontId="3" fillId="2" borderId="53" xfId="0" applyNumberFormat="1" applyFont="1" applyFill="1" applyBorder="1" applyAlignment="1">
      <alignment horizontal="right" vertical="center"/>
    </xf>
    <xf numFmtId="3" fontId="12" fillId="2" borderId="15" xfId="0" applyNumberFormat="1" applyFont="1" applyFill="1" applyBorder="1"/>
    <xf numFmtId="3" fontId="0" fillId="0" borderId="43" xfId="0" applyNumberFormat="1" applyFill="1" applyBorder="1"/>
    <xf numFmtId="3" fontId="0" fillId="0" borderId="67" xfId="0" applyNumberFormat="1" applyFill="1" applyBorder="1"/>
    <xf numFmtId="3" fontId="12" fillId="0" borderId="15" xfId="0" applyNumberFormat="1" applyFont="1" applyFill="1" applyBorder="1"/>
    <xf numFmtId="3" fontId="12" fillId="0" borderId="36" xfId="0" applyNumberFormat="1" applyFont="1" applyFill="1" applyBorder="1"/>
    <xf numFmtId="3" fontId="0" fillId="0" borderId="49" xfId="0" applyNumberFormat="1" applyFill="1" applyBorder="1"/>
    <xf numFmtId="0" fontId="16" fillId="0" borderId="0" xfId="0" applyFont="1" applyAlignment="1">
      <alignment horizontal="center" wrapText="1"/>
    </xf>
    <xf numFmtId="3" fontId="4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/>
    <xf numFmtId="3" fontId="3" fillId="3" borderId="53" xfId="0" applyNumberFormat="1" applyFont="1" applyFill="1" applyBorder="1" applyAlignment="1">
      <alignment horizontal="right" vertical="center"/>
    </xf>
    <xf numFmtId="3" fontId="12" fillId="3" borderId="15" xfId="0" applyNumberFormat="1" applyFont="1" applyFill="1" applyBorder="1"/>
    <xf numFmtId="3" fontId="0" fillId="3" borderId="27" xfId="0" applyNumberFormat="1" applyFill="1" applyBorder="1"/>
    <xf numFmtId="3" fontId="6" fillId="0" borderId="10" xfId="0" applyNumberFormat="1" applyFont="1" applyFill="1" applyBorder="1"/>
    <xf numFmtId="3" fontId="6" fillId="0" borderId="41" xfId="0" applyNumberFormat="1" applyFont="1" applyFill="1" applyBorder="1"/>
    <xf numFmtId="3" fontId="1" fillId="0" borderId="39" xfId="0" applyNumberFormat="1" applyFont="1" applyFill="1" applyBorder="1"/>
    <xf numFmtId="0" fontId="0" fillId="0" borderId="22" xfId="0" applyFill="1" applyBorder="1" applyAlignment="1">
      <alignment wrapText="1"/>
    </xf>
    <xf numFmtId="0" fontId="1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wrapText="1"/>
    </xf>
    <xf numFmtId="3" fontId="0" fillId="0" borderId="41" xfId="0" applyNumberFormat="1" applyFill="1" applyBorder="1"/>
    <xf numFmtId="3" fontId="0" fillId="0" borderId="10" xfId="0" applyNumberFormat="1" applyFill="1" applyBorder="1"/>
    <xf numFmtId="3" fontId="2" fillId="0" borderId="60" xfId="0" applyNumberFormat="1" applyFont="1" applyFill="1" applyBorder="1"/>
    <xf numFmtId="3" fontId="2" fillId="0" borderId="66" xfId="0" applyNumberFormat="1" applyFont="1" applyFill="1" applyBorder="1"/>
    <xf numFmtId="3" fontId="2" fillId="0" borderId="2" xfId="0" applyNumberFormat="1" applyFont="1" applyFill="1" applyBorder="1"/>
    <xf numFmtId="3" fontId="2" fillId="0" borderId="1" xfId="0" applyNumberFormat="1" applyFont="1" applyFill="1" applyBorder="1"/>
    <xf numFmtId="3" fontId="6" fillId="0" borderId="36" xfId="0" applyNumberFormat="1" applyFont="1" applyFill="1" applyBorder="1" applyAlignment="1">
      <alignment horizontal="center"/>
    </xf>
    <xf numFmtId="3" fontId="6" fillId="0" borderId="58" xfId="0" applyNumberFormat="1" applyFont="1" applyFill="1" applyBorder="1" applyAlignment="1">
      <alignment horizontal="center"/>
    </xf>
    <xf numFmtId="3" fontId="0" fillId="0" borderId="43" xfId="0" applyNumberFormat="1" applyFill="1" applyBorder="1" applyAlignment="1">
      <alignment horizontal="right"/>
    </xf>
    <xf numFmtId="3" fontId="2" fillId="0" borderId="62" xfId="0" applyNumberFormat="1" applyFont="1" applyFill="1" applyBorder="1"/>
    <xf numFmtId="3" fontId="2" fillId="0" borderId="64" xfId="0" applyNumberFormat="1" applyFont="1" applyFill="1" applyBorder="1"/>
    <xf numFmtId="0" fontId="1" fillId="0" borderId="53" xfId="0" applyFont="1" applyFill="1" applyBorder="1" applyAlignment="1">
      <alignment wrapText="1"/>
    </xf>
    <xf numFmtId="3" fontId="1" fillId="0" borderId="52" xfId="0" applyNumberFormat="1" applyFont="1" applyFill="1" applyBorder="1"/>
    <xf numFmtId="3" fontId="1" fillId="0" borderId="68" xfId="0" applyNumberFormat="1" applyFont="1" applyFill="1" applyBorder="1"/>
    <xf numFmtId="3" fontId="1" fillId="0" borderId="13" xfId="0" applyNumberFormat="1" applyFont="1" applyFill="1" applyBorder="1"/>
    <xf numFmtId="0" fontId="0" fillId="0" borderId="58" xfId="0" applyFill="1" applyBorder="1"/>
    <xf numFmtId="0" fontId="1" fillId="0" borderId="47" xfId="0" applyFont="1" applyFill="1" applyBorder="1"/>
    <xf numFmtId="3" fontId="1" fillId="0" borderId="53" xfId="0" applyNumberFormat="1" applyFont="1" applyFill="1" applyBorder="1"/>
    <xf numFmtId="3" fontId="0" fillId="0" borderId="28" xfId="0" applyNumberFormat="1" applyFont="1" applyFill="1" applyBorder="1"/>
    <xf numFmtId="3" fontId="0" fillId="0" borderId="30" xfId="0" applyNumberFormat="1" applyFont="1" applyFill="1" applyBorder="1"/>
    <xf numFmtId="3" fontId="0" fillId="0" borderId="10" xfId="0" applyNumberFormat="1" applyFont="1" applyFill="1" applyBorder="1"/>
    <xf numFmtId="3" fontId="2" fillId="0" borderId="10" xfId="0" applyNumberFormat="1" applyFont="1" applyFill="1" applyBorder="1"/>
    <xf numFmtId="3" fontId="6" fillId="0" borderId="52" xfId="0" applyNumberFormat="1" applyFont="1" applyFill="1" applyBorder="1"/>
    <xf numFmtId="3" fontId="6" fillId="0" borderId="68" xfId="0" applyNumberFormat="1" applyFont="1" applyFill="1" applyBorder="1"/>
    <xf numFmtId="3" fontId="6" fillId="0" borderId="13" xfId="0" applyNumberFormat="1" applyFont="1" applyFill="1" applyBorder="1"/>
    <xf numFmtId="3" fontId="0" fillId="0" borderId="41" xfId="0" applyNumberFormat="1" applyFont="1" applyFill="1" applyBorder="1"/>
    <xf numFmtId="0" fontId="1" fillId="0" borderId="15" xfId="0" applyFont="1" applyFill="1" applyBorder="1" applyAlignment="1">
      <alignment wrapText="1"/>
    </xf>
    <xf numFmtId="3" fontId="1" fillId="0" borderId="36" xfId="0" applyNumberFormat="1" applyFont="1" applyFill="1" applyBorder="1"/>
    <xf numFmtId="3" fontId="1" fillId="0" borderId="58" xfId="0" applyNumberFormat="1" applyFont="1" applyFill="1" applyBorder="1"/>
    <xf numFmtId="3" fontId="1" fillId="0" borderId="46" xfId="0" applyNumberFormat="1" applyFont="1" applyFill="1" applyBorder="1"/>
    <xf numFmtId="3" fontId="2" fillId="0" borderId="47" xfId="0" applyNumberFormat="1" applyFont="1" applyFill="1" applyBorder="1"/>
    <xf numFmtId="0" fontId="0" fillId="0" borderId="68" xfId="0" applyFill="1" applyBorder="1"/>
    <xf numFmtId="3" fontId="2" fillId="0" borderId="46" xfId="0" applyNumberFormat="1" applyFont="1" applyFill="1" applyBorder="1"/>
    <xf numFmtId="3" fontId="2" fillId="0" borderId="48" xfId="0" applyNumberFormat="1" applyFont="1" applyFill="1" applyBorder="1"/>
    <xf numFmtId="3" fontId="10" fillId="0" borderId="17" xfId="0" applyNumberFormat="1" applyFont="1" applyFill="1" applyBorder="1"/>
    <xf numFmtId="3" fontId="10" fillId="0" borderId="49" xfId="0" applyNumberFormat="1" applyFont="1" applyFill="1" applyBorder="1"/>
    <xf numFmtId="3" fontId="0" fillId="0" borderId="49" xfId="0" applyNumberFormat="1" applyFill="1" applyBorder="1" applyAlignment="1">
      <alignment horizontal="right"/>
    </xf>
    <xf numFmtId="3" fontId="1" fillId="0" borderId="48" xfId="0" applyNumberFormat="1" applyFont="1" applyFill="1" applyBorder="1"/>
    <xf numFmtId="3" fontId="10" fillId="0" borderId="22" xfId="0" applyNumberFormat="1" applyFont="1" applyFill="1" applyBorder="1"/>
    <xf numFmtId="3" fontId="0" fillId="0" borderId="52" xfId="0" applyNumberFormat="1" applyFill="1" applyBorder="1"/>
    <xf numFmtId="3" fontId="0" fillId="0" borderId="68" xfId="0" applyNumberFormat="1" applyFill="1" applyBorder="1"/>
    <xf numFmtId="3" fontId="0" fillId="0" borderId="13" xfId="0" applyNumberFormat="1" applyFill="1" applyBorder="1"/>
    <xf numFmtId="3" fontId="0" fillId="0" borderId="1" xfId="0" applyNumberFormat="1" applyFill="1" applyBorder="1"/>
    <xf numFmtId="0" fontId="0" fillId="0" borderId="52" xfId="0" applyFill="1" applyBorder="1"/>
    <xf numFmtId="3" fontId="0" fillId="0" borderId="45" xfId="0" applyNumberFormat="1" applyFont="1" applyFill="1" applyBorder="1"/>
    <xf numFmtId="3" fontId="0" fillId="0" borderId="37" xfId="0" applyNumberFormat="1" applyFont="1" applyFill="1" applyBorder="1"/>
    <xf numFmtId="0" fontId="19" fillId="0" borderId="3" xfId="0" applyFont="1" applyFill="1" applyBorder="1" applyAlignment="1">
      <alignment horizontal="center"/>
    </xf>
    <xf numFmtId="3" fontId="2" fillId="0" borderId="35" xfId="0" applyNumberFormat="1" applyFont="1" applyFill="1" applyBorder="1"/>
    <xf numFmtId="3" fontId="2" fillId="0" borderId="54" xfId="0" applyNumberFormat="1" applyFont="1" applyFill="1" applyBorder="1"/>
    <xf numFmtId="3" fontId="2" fillId="0" borderId="22" xfId="0" applyNumberFormat="1" applyFont="1" applyFill="1" applyBorder="1"/>
    <xf numFmtId="3" fontId="2" fillId="0" borderId="24" xfId="0" applyNumberFormat="1" applyFont="1" applyFill="1" applyBorder="1"/>
    <xf numFmtId="3" fontId="0" fillId="0" borderId="69" xfId="0" applyNumberFormat="1" applyFill="1" applyBorder="1"/>
    <xf numFmtId="3" fontId="0" fillId="0" borderId="75" xfId="0" applyNumberFormat="1" applyFill="1" applyBorder="1"/>
    <xf numFmtId="3" fontId="10" fillId="0" borderId="4" xfId="0" applyNumberFormat="1" applyFont="1" applyFill="1" applyBorder="1"/>
    <xf numFmtId="3" fontId="2" fillId="0" borderId="7" xfId="0" applyNumberFormat="1" applyFont="1" applyFill="1" applyBorder="1"/>
    <xf numFmtId="0" fontId="0" fillId="0" borderId="2" xfId="0" applyFill="1" applyBorder="1" applyAlignment="1">
      <alignment wrapText="1"/>
    </xf>
    <xf numFmtId="3" fontId="0" fillId="0" borderId="60" xfId="0" applyNumberFormat="1" applyFill="1" applyBorder="1"/>
    <xf numFmtId="3" fontId="0" fillId="0" borderId="66" xfId="0" applyNumberFormat="1" applyFill="1" applyBorder="1"/>
    <xf numFmtId="3" fontId="10" fillId="0" borderId="2" xfId="0" applyNumberFormat="1" applyFont="1" applyFill="1" applyBorder="1"/>
    <xf numFmtId="3" fontId="0" fillId="0" borderId="26" xfId="0" applyNumberFormat="1" applyFill="1" applyBorder="1"/>
    <xf numFmtId="3" fontId="6" fillId="0" borderId="34" xfId="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center"/>
    </xf>
    <xf numFmtId="3" fontId="2" fillId="0" borderId="31" xfId="0" applyNumberFormat="1" applyFont="1" applyFill="1" applyBorder="1"/>
    <xf numFmtId="3" fontId="6" fillId="0" borderId="4" xfId="0" applyNumberFormat="1" applyFont="1" applyFill="1" applyBorder="1"/>
    <xf numFmtId="3" fontId="2" fillId="0" borderId="17" xfId="0" applyNumberFormat="1" applyFont="1" applyFill="1" applyBorder="1"/>
    <xf numFmtId="3" fontId="2" fillId="0" borderId="57" xfId="0" applyNumberFormat="1" applyFont="1" applyFill="1" applyBorder="1"/>
    <xf numFmtId="3" fontId="2" fillId="0" borderId="49" xfId="0" applyNumberFormat="1" applyFont="1" applyFill="1" applyBorder="1"/>
    <xf numFmtId="0" fontId="2" fillId="0" borderId="37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45" xfId="0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67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0" fillId="0" borderId="24" xfId="0" applyFill="1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0" fontId="0" fillId="0" borderId="7" xfId="0" applyFill="1" applyBorder="1" applyAlignment="1">
      <alignment horizontal="right" wrapText="1"/>
    </xf>
    <xf numFmtId="0" fontId="0" fillId="0" borderId="30" xfId="0" applyFont="1" applyFill="1" applyBorder="1" applyAlignment="1">
      <alignment vertical="top" wrapText="1"/>
    </xf>
    <xf numFmtId="0" fontId="0" fillId="0" borderId="1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3" xfId="0" applyFill="1" applyBorder="1"/>
    <xf numFmtId="0" fontId="0" fillId="0" borderId="34" xfId="0" applyFill="1" applyBorder="1" applyAlignment="1">
      <alignment vertical="center" wrapText="1"/>
    </xf>
    <xf numFmtId="0" fontId="0" fillId="0" borderId="34" xfId="0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53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28" xfId="0" applyFont="1" applyFill="1" applyBorder="1" applyAlignment="1">
      <alignment vertical="top" wrapText="1"/>
    </xf>
    <xf numFmtId="0" fontId="2" fillId="0" borderId="22" xfId="0" applyFont="1" applyFill="1" applyBorder="1" applyAlignment="1">
      <alignment wrapText="1"/>
    </xf>
    <xf numFmtId="0" fontId="6" fillId="0" borderId="53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wrapText="1"/>
    </xf>
    <xf numFmtId="0" fontId="22" fillId="0" borderId="38" xfId="0" applyFont="1" applyFill="1" applyBorder="1" applyAlignment="1">
      <alignment wrapText="1"/>
    </xf>
    <xf numFmtId="0" fontId="17" fillId="0" borderId="15" xfId="0" applyFont="1" applyFill="1" applyBorder="1" applyAlignment="1">
      <alignment wrapText="1"/>
    </xf>
    <xf numFmtId="0" fontId="17" fillId="0" borderId="37" xfId="0" applyFont="1" applyFill="1" applyBorder="1" applyAlignment="1">
      <alignment wrapText="1"/>
    </xf>
    <xf numFmtId="0" fontId="17" fillId="0" borderId="37" xfId="0" applyFont="1" applyFill="1" applyBorder="1" applyAlignment="1">
      <alignment vertical="top" wrapText="1"/>
    </xf>
    <xf numFmtId="0" fontId="1" fillId="0" borderId="3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1" fillId="0" borderId="53" xfId="0" applyFont="1" applyFill="1" applyBorder="1" applyAlignment="1">
      <alignment vertical="center" wrapText="1"/>
    </xf>
    <xf numFmtId="6" fontId="0" fillId="0" borderId="0" xfId="0" applyNumberFormat="1" applyFill="1"/>
    <xf numFmtId="0" fontId="2" fillId="0" borderId="38" xfId="0" applyFont="1" applyFill="1" applyBorder="1" applyAlignment="1">
      <alignment vertical="top" wrapText="1"/>
    </xf>
    <xf numFmtId="0" fontId="2" fillId="0" borderId="53" xfId="0" applyFont="1" applyFill="1" applyBorder="1" applyAlignment="1">
      <alignment vertical="top" wrapText="1"/>
    </xf>
    <xf numFmtId="0" fontId="6" fillId="0" borderId="2" xfId="0" applyFont="1" applyFill="1" applyBorder="1"/>
    <xf numFmtId="0" fontId="0" fillId="0" borderId="0" xfId="0" applyFill="1" applyBorder="1" applyAlignment="1">
      <alignment wrapText="1"/>
    </xf>
    <xf numFmtId="0" fontId="22" fillId="0" borderId="4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3" fontId="0" fillId="0" borderId="55" xfId="0" applyNumberFormat="1" applyFill="1" applyBorder="1"/>
    <xf numFmtId="3" fontId="0" fillId="0" borderId="7" xfId="0" applyNumberFormat="1" applyFill="1" applyBorder="1"/>
    <xf numFmtId="0" fontId="6" fillId="0" borderId="53" xfId="0" applyFont="1" applyFill="1" applyBorder="1" applyAlignment="1">
      <alignment wrapText="1"/>
    </xf>
    <xf numFmtId="3" fontId="6" fillId="0" borderId="46" xfId="0" applyNumberFormat="1" applyFont="1" applyFill="1" applyBorder="1"/>
    <xf numFmtId="0" fontId="26" fillId="0" borderId="17" xfId="0" applyFont="1" applyFill="1" applyBorder="1" applyAlignment="1">
      <alignment wrapText="1"/>
    </xf>
    <xf numFmtId="0" fontId="25" fillId="0" borderId="17" xfId="0" applyFont="1" applyFill="1" applyBorder="1" applyAlignment="1">
      <alignment wrapText="1"/>
    </xf>
    <xf numFmtId="0" fontId="10" fillId="0" borderId="24" xfId="0" applyFont="1" applyFill="1" applyBorder="1" applyAlignment="1">
      <alignment wrapText="1"/>
    </xf>
    <xf numFmtId="0" fontId="0" fillId="0" borderId="67" xfId="0" applyFill="1" applyBorder="1" applyAlignment="1">
      <alignment vertical="center" wrapText="1"/>
    </xf>
    <xf numFmtId="0" fontId="0" fillId="0" borderId="36" xfId="0" applyFill="1" applyBorder="1" applyAlignment="1">
      <alignment wrapText="1"/>
    </xf>
    <xf numFmtId="0" fontId="2" fillId="0" borderId="2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vertical="top" wrapText="1"/>
    </xf>
    <xf numFmtId="3" fontId="0" fillId="0" borderId="28" xfId="0" applyNumberFormat="1" applyFill="1" applyBorder="1"/>
    <xf numFmtId="0" fontId="0" fillId="0" borderId="45" xfId="0" applyFill="1" applyBorder="1" applyAlignment="1">
      <alignment vertical="center" wrapText="1"/>
    </xf>
    <xf numFmtId="0" fontId="6" fillId="0" borderId="0" xfId="0" applyFont="1" applyFill="1" applyBorder="1"/>
    <xf numFmtId="3" fontId="10" fillId="0" borderId="35" xfId="0" applyNumberFormat="1" applyFont="1" applyFill="1" applyBorder="1"/>
    <xf numFmtId="3" fontId="10" fillId="0" borderId="54" xfId="0" applyNumberFormat="1" applyFont="1" applyFill="1" applyBorder="1"/>
    <xf numFmtId="3" fontId="10" fillId="0" borderId="19" xfId="0" applyNumberFormat="1" applyFont="1" applyFill="1" applyBorder="1"/>
    <xf numFmtId="3" fontId="10" fillId="0" borderId="53" xfId="0" applyNumberFormat="1" applyFont="1" applyFill="1" applyBorder="1"/>
    <xf numFmtId="3" fontId="0" fillId="0" borderId="46" xfId="0" applyNumberFormat="1" applyFill="1" applyBorder="1"/>
    <xf numFmtId="0" fontId="0" fillId="0" borderId="13" xfId="0" applyFill="1" applyBorder="1" applyAlignment="1">
      <alignment horizontal="center" vertical="center" wrapText="1"/>
    </xf>
    <xf numFmtId="3" fontId="1" fillId="0" borderId="53" xfId="0" applyNumberFormat="1" applyFont="1" applyFill="1" applyBorder="1" applyAlignment="1">
      <alignment horizontal="right" wrapText="1"/>
    </xf>
    <xf numFmtId="3" fontId="1" fillId="0" borderId="13" xfId="0" applyNumberFormat="1" applyFont="1" applyFill="1" applyBorder="1" applyAlignment="1">
      <alignment horizontal="right" wrapText="1"/>
    </xf>
    <xf numFmtId="3" fontId="6" fillId="0" borderId="20" xfId="0" applyNumberFormat="1" applyFont="1" applyFill="1" applyBorder="1" applyAlignment="1">
      <alignment horizontal="center"/>
    </xf>
    <xf numFmtId="3" fontId="6" fillId="0" borderId="44" xfId="0" applyNumberFormat="1" applyFont="1" applyFill="1" applyBorder="1" applyAlignment="1">
      <alignment horizontal="center"/>
    </xf>
    <xf numFmtId="3" fontId="10" fillId="0" borderId="69" xfId="0" applyNumberFormat="1" applyFont="1" applyFill="1" applyBorder="1"/>
    <xf numFmtId="3" fontId="10" fillId="0" borderId="75" xfId="0" applyNumberFormat="1" applyFont="1" applyFill="1" applyBorder="1"/>
    <xf numFmtId="0" fontId="0" fillId="0" borderId="38" xfId="0" applyFill="1" applyBorder="1" applyAlignment="1">
      <alignment wrapText="1"/>
    </xf>
    <xf numFmtId="3" fontId="10" fillId="0" borderId="18" xfId="0" applyNumberFormat="1" applyFont="1" applyFill="1" applyBorder="1"/>
    <xf numFmtId="3" fontId="0" fillId="0" borderId="18" xfId="0" applyNumberFormat="1" applyFill="1" applyBorder="1"/>
    <xf numFmtId="0" fontId="1" fillId="0" borderId="0" xfId="0" applyFont="1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26" fillId="0" borderId="37" xfId="0" applyFont="1" applyFill="1" applyBorder="1" applyAlignment="1">
      <alignment wrapText="1"/>
    </xf>
    <xf numFmtId="0" fontId="25" fillId="0" borderId="37" xfId="0" applyFont="1" applyFill="1" applyBorder="1" applyAlignment="1">
      <alignment wrapText="1"/>
    </xf>
    <xf numFmtId="0" fontId="1" fillId="0" borderId="28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3" fontId="1" fillId="0" borderId="62" xfId="0" applyNumberFormat="1" applyFont="1" applyFill="1" applyBorder="1"/>
    <xf numFmtId="3" fontId="1" fillId="0" borderId="64" xfId="0" applyNumberFormat="1" applyFont="1" applyFill="1" applyBorder="1"/>
    <xf numFmtId="3" fontId="1" fillId="0" borderId="28" xfId="0" applyNumberFormat="1" applyFont="1" applyFill="1" applyBorder="1"/>
    <xf numFmtId="3" fontId="1" fillId="0" borderId="63" xfId="0" applyNumberFormat="1" applyFont="1" applyFill="1" applyBorder="1"/>
    <xf numFmtId="3" fontId="10" fillId="0" borderId="34" xfId="0" applyNumberFormat="1" applyFont="1" applyFill="1" applyBorder="1"/>
    <xf numFmtId="3" fontId="10" fillId="0" borderId="32" xfId="0" applyNumberFormat="1" applyFont="1" applyFill="1" applyBorder="1"/>
    <xf numFmtId="0" fontId="25" fillId="0" borderId="49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2" fillId="0" borderId="22" xfId="0" applyFont="1" applyFill="1" applyBorder="1" applyAlignment="1">
      <alignment horizontal="right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3" fontId="12" fillId="0" borderId="6" xfId="0" applyNumberFormat="1" applyFont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3" fontId="12" fillId="0" borderId="4" xfId="0" applyNumberFormat="1" applyFont="1" applyBorder="1" applyAlignment="1">
      <alignment horizontal="right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3" fillId="0" borderId="33" xfId="0" applyFont="1" applyBorder="1" applyAlignment="1">
      <alignment vertical="center" wrapText="1"/>
    </xf>
    <xf numFmtId="0" fontId="23" fillId="0" borderId="24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3" fillId="0" borderId="56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3" fillId="0" borderId="57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7" fillId="0" borderId="6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12" fillId="0" borderId="64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0" fillId="0" borderId="63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5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3" fillId="0" borderId="6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6" fillId="0" borderId="6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0" fillId="0" borderId="55" xfId="0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1" fillId="0" borderId="57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4" fillId="0" borderId="31" xfId="0" applyFont="1" applyBorder="1" applyAlignment="1">
      <alignment wrapText="1"/>
    </xf>
    <xf numFmtId="0" fontId="4" fillId="0" borderId="30" xfId="0" applyFont="1" applyBorder="1" applyAlignment="1">
      <alignment wrapText="1"/>
    </xf>
    <xf numFmtId="3" fontId="0" fillId="0" borderId="0" xfId="0" applyNumberFormat="1" applyFill="1" applyAlignment="1">
      <alignment horizontal="left"/>
    </xf>
    <xf numFmtId="0" fontId="6" fillId="0" borderId="72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7" fillId="0" borderId="29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3" fontId="7" fillId="0" borderId="35" xfId="0" applyNumberFormat="1" applyFont="1" applyFill="1" applyBorder="1" applyAlignment="1">
      <alignment horizontal="center" wrapText="1"/>
    </xf>
    <xf numFmtId="0" fontId="0" fillId="0" borderId="69" xfId="0" applyFill="1" applyBorder="1" applyAlignment="1">
      <alignment horizontal="center" wrapText="1"/>
    </xf>
    <xf numFmtId="3" fontId="7" fillId="0" borderId="40" xfId="0" applyNumberFormat="1" applyFont="1" applyFill="1" applyBorder="1" applyAlignment="1">
      <alignment horizontal="center" wrapText="1"/>
    </xf>
    <xf numFmtId="0" fontId="0" fillId="0" borderId="70" xfId="0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60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wrapText="1"/>
    </xf>
    <xf numFmtId="0" fontId="0" fillId="0" borderId="59" xfId="0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7"/>
  <sheetViews>
    <sheetView topLeftCell="A34" workbookViewId="0">
      <selection activeCell="B71" sqref="B71:C71"/>
    </sheetView>
  </sheetViews>
  <sheetFormatPr defaultRowHeight="12.75"/>
  <cols>
    <col min="1" max="1" width="19" customWidth="1"/>
    <col min="2" max="2" width="15.85546875" customWidth="1"/>
    <col min="3" max="3" width="14.140625" style="5" customWidth="1"/>
    <col min="4" max="4" width="5.85546875" customWidth="1"/>
    <col min="5" max="5" width="6" customWidth="1"/>
    <col min="6" max="6" width="21.42578125" customWidth="1"/>
    <col min="7" max="7" width="12.5703125" customWidth="1"/>
    <col min="8" max="8" width="10.28515625" customWidth="1"/>
    <col min="9" max="10" width="10.140625" customWidth="1"/>
    <col min="11" max="11" width="9.85546875" customWidth="1"/>
    <col min="12" max="12" width="12.140625" customWidth="1"/>
    <col min="13" max="13" width="7.42578125" customWidth="1"/>
  </cols>
  <sheetData>
    <row r="1" spans="1:12">
      <c r="A1" s="11"/>
      <c r="C1" s="596" t="s">
        <v>84</v>
      </c>
      <c r="D1" s="597"/>
      <c r="E1" s="597"/>
      <c r="F1" s="597"/>
      <c r="K1" s="285" t="s">
        <v>119</v>
      </c>
    </row>
    <row r="2" spans="1:12">
      <c r="A2" s="4"/>
      <c r="C2" s="596" t="s">
        <v>109</v>
      </c>
      <c r="D2" s="597"/>
      <c r="E2" s="597"/>
      <c r="F2" s="597"/>
      <c r="I2" s="22"/>
      <c r="K2" s="99" t="s">
        <v>120</v>
      </c>
    </row>
    <row r="3" spans="1:12">
      <c r="A3" s="4"/>
      <c r="C3" s="598" t="s">
        <v>81</v>
      </c>
      <c r="D3" s="599"/>
      <c r="E3" s="599"/>
      <c r="F3" s="599"/>
    </row>
    <row r="4" spans="1:12">
      <c r="A4" s="4"/>
      <c r="C4" s="317"/>
      <c r="D4" s="318"/>
      <c r="E4" s="318"/>
      <c r="F4" s="318"/>
      <c r="K4" s="168"/>
    </row>
    <row r="5" spans="1:12">
      <c r="B5" s="4"/>
      <c r="C5"/>
      <c r="D5" s="317" t="s">
        <v>107</v>
      </c>
      <c r="E5" s="318"/>
      <c r="F5" s="318"/>
      <c r="G5" s="318"/>
    </row>
    <row r="6" spans="1:12">
      <c r="A6" s="4"/>
      <c r="C6" s="317"/>
      <c r="D6" s="318"/>
      <c r="E6" s="318"/>
      <c r="F6" s="318"/>
    </row>
    <row r="7" spans="1:12" ht="13.5" thickBot="1">
      <c r="A7" s="4"/>
      <c r="C7" s="317"/>
      <c r="D7" s="318"/>
      <c r="E7" s="318"/>
      <c r="F7" s="318"/>
    </row>
    <row r="8" spans="1:12" s="8" customFormat="1" ht="13.5" thickBot="1">
      <c r="A8" s="541" t="s">
        <v>67</v>
      </c>
      <c r="B8" s="594" t="s">
        <v>85</v>
      </c>
      <c r="C8" s="555" t="s">
        <v>20</v>
      </c>
      <c r="D8" s="541" t="s">
        <v>19</v>
      </c>
      <c r="E8" s="542"/>
      <c r="F8" s="562" t="s">
        <v>16</v>
      </c>
      <c r="G8" s="562" t="s">
        <v>17</v>
      </c>
      <c r="H8" s="559" t="s">
        <v>21</v>
      </c>
      <c r="I8" s="560"/>
      <c r="J8" s="560"/>
      <c r="K8" s="561"/>
      <c r="L8" s="162"/>
    </row>
    <row r="9" spans="1:12" s="8" customFormat="1" ht="36.75" customHeight="1" thickBot="1">
      <c r="A9" s="543"/>
      <c r="B9" s="595"/>
      <c r="C9" s="556"/>
      <c r="D9" s="543"/>
      <c r="E9" s="544"/>
      <c r="F9" s="563"/>
      <c r="G9" s="563"/>
      <c r="H9" s="212" t="s">
        <v>18</v>
      </c>
      <c r="I9" s="211">
        <v>2010</v>
      </c>
      <c r="J9" s="174">
        <v>2011</v>
      </c>
      <c r="K9" s="175">
        <v>2012</v>
      </c>
      <c r="L9" s="162"/>
    </row>
    <row r="10" spans="1:12" s="8" customFormat="1" ht="12.75" customHeight="1" thickBot="1">
      <c r="A10" s="241"/>
      <c r="B10" s="241"/>
      <c r="C10" s="239"/>
      <c r="D10" s="241"/>
      <c r="E10" s="241"/>
      <c r="F10" s="241"/>
      <c r="G10" s="241"/>
      <c r="H10" s="239"/>
      <c r="I10" s="316"/>
      <c r="J10" s="316"/>
      <c r="K10" s="316"/>
      <c r="L10" s="162"/>
    </row>
    <row r="11" spans="1:12" s="222" customFormat="1" ht="51.75" customHeight="1" thickBot="1">
      <c r="A11" s="213" t="s">
        <v>32</v>
      </c>
      <c r="B11" s="601" t="s">
        <v>96</v>
      </c>
      <c r="C11" s="602"/>
      <c r="D11" s="214">
        <v>2004</v>
      </c>
      <c r="E11" s="215">
        <v>2014</v>
      </c>
      <c r="F11" s="216"/>
      <c r="G11" s="319">
        <f>SUM(G12+G28+G22+G17)</f>
        <v>15432341</v>
      </c>
      <c r="H11" s="217">
        <f>SUM(H12+H17+H28+H22)</f>
        <v>1386311</v>
      </c>
      <c r="I11" s="218">
        <f>SUM(I12+I17+I28+I22)</f>
        <v>3810000</v>
      </c>
      <c r="J11" s="219">
        <f>SUM(J12+J17+J28+J22)</f>
        <v>3336030</v>
      </c>
      <c r="K11" s="220">
        <f>SUM(K12+K17+K28+K22)</f>
        <v>3200000</v>
      </c>
      <c r="L11" s="221" t="e">
        <f>SUM(#REF!+#REF!+#REF!)</f>
        <v>#REF!</v>
      </c>
    </row>
    <row r="12" spans="1:12">
      <c r="A12" s="566" t="s">
        <v>82</v>
      </c>
      <c r="B12" s="605"/>
      <c r="C12" s="557" t="s">
        <v>97</v>
      </c>
      <c r="D12" s="566">
        <v>2004</v>
      </c>
      <c r="E12" s="579">
        <v>2013</v>
      </c>
      <c r="F12" s="286" t="s">
        <v>88</v>
      </c>
      <c r="G12" s="287">
        <f t="shared" ref="G12:G25" si="0">SUM(H12:L12)</f>
        <v>2650510</v>
      </c>
      <c r="H12" s="287">
        <f>SUM(H13:H16)</f>
        <v>50510</v>
      </c>
      <c r="I12" s="288">
        <f>SUM(I13:I16)</f>
        <v>0</v>
      </c>
      <c r="J12" s="289">
        <f>SUM(J13:J16)</f>
        <v>1200000</v>
      </c>
      <c r="K12" s="290">
        <f>SUM(K13:K16)</f>
        <v>1200000</v>
      </c>
      <c r="L12" s="166">
        <f>SUM(L13:L16)</f>
        <v>200000</v>
      </c>
    </row>
    <row r="13" spans="1:12">
      <c r="A13" s="495"/>
      <c r="B13" s="496"/>
      <c r="C13" s="502"/>
      <c r="D13" s="495"/>
      <c r="E13" s="530"/>
      <c r="F13" s="185" t="s">
        <v>73</v>
      </c>
      <c r="G13" s="193">
        <f t="shared" si="0"/>
        <v>602710</v>
      </c>
      <c r="H13" s="193">
        <v>2710</v>
      </c>
      <c r="I13" s="190">
        <v>0</v>
      </c>
      <c r="J13" s="90">
        <v>200000</v>
      </c>
      <c r="K13" s="172">
        <v>200000</v>
      </c>
      <c r="L13" s="3">
        <v>200000</v>
      </c>
    </row>
    <row r="14" spans="1:12">
      <c r="A14" s="495"/>
      <c r="B14" s="496"/>
      <c r="C14" s="502"/>
      <c r="D14" s="495"/>
      <c r="E14" s="530"/>
      <c r="F14" s="185" t="s">
        <v>76</v>
      </c>
      <c r="G14" s="193">
        <f t="shared" si="0"/>
        <v>0</v>
      </c>
      <c r="H14" s="193"/>
      <c r="I14" s="190">
        <v>0</v>
      </c>
      <c r="J14" s="90"/>
      <c r="K14" s="172"/>
      <c r="L14" s="3"/>
    </row>
    <row r="15" spans="1:12">
      <c r="A15" s="495"/>
      <c r="B15" s="496"/>
      <c r="C15" s="502"/>
      <c r="D15" s="495"/>
      <c r="E15" s="530"/>
      <c r="F15" s="302" t="s">
        <v>106</v>
      </c>
      <c r="G15" s="193">
        <f t="shared" si="0"/>
        <v>2000000</v>
      </c>
      <c r="H15" s="193"/>
      <c r="I15" s="190"/>
      <c r="J15" s="90">
        <v>1000000</v>
      </c>
      <c r="K15" s="172">
        <v>1000000</v>
      </c>
      <c r="L15" s="3"/>
    </row>
    <row r="16" spans="1:12" ht="13.5" thickBot="1">
      <c r="A16" s="497"/>
      <c r="B16" s="498"/>
      <c r="C16" s="549"/>
      <c r="D16" s="497"/>
      <c r="E16" s="531"/>
      <c r="F16" s="187" t="s">
        <v>62</v>
      </c>
      <c r="G16" s="195">
        <f t="shared" si="0"/>
        <v>47800</v>
      </c>
      <c r="H16" s="195">
        <v>47800</v>
      </c>
      <c r="I16" s="197">
        <v>0</v>
      </c>
      <c r="J16" s="96"/>
      <c r="K16" s="173">
        <v>0</v>
      </c>
      <c r="L16" s="3"/>
    </row>
    <row r="17" spans="1:12" ht="12.75" customHeight="1">
      <c r="A17" s="509" t="s">
        <v>101</v>
      </c>
      <c r="B17" s="510"/>
      <c r="C17" s="519" t="s">
        <v>97</v>
      </c>
      <c r="D17" s="529">
        <v>2005</v>
      </c>
      <c r="E17" s="505">
        <v>2010</v>
      </c>
      <c r="F17" s="184" t="s">
        <v>88</v>
      </c>
      <c r="G17" s="320">
        <f t="shared" si="0"/>
        <v>1655632</v>
      </c>
      <c r="H17" s="192">
        <f>SUM(H18:H21)</f>
        <v>1205632</v>
      </c>
      <c r="I17" s="189">
        <f>SUM(I18:I21)</f>
        <v>450000</v>
      </c>
      <c r="J17" s="179">
        <f>SUM(J18:J21)</f>
        <v>0</v>
      </c>
      <c r="K17" s="180">
        <f>SUM(K18:K21)</f>
        <v>0</v>
      </c>
      <c r="L17" s="3"/>
    </row>
    <row r="18" spans="1:12">
      <c r="A18" s="509"/>
      <c r="B18" s="510"/>
      <c r="C18" s="519"/>
      <c r="D18" s="529"/>
      <c r="E18" s="505"/>
      <c r="F18" s="185" t="s">
        <v>73</v>
      </c>
      <c r="G18" s="193">
        <f t="shared" si="0"/>
        <v>88230</v>
      </c>
      <c r="H18" s="193">
        <v>78230</v>
      </c>
      <c r="I18" s="190">
        <v>10000</v>
      </c>
      <c r="J18" s="90"/>
      <c r="K18" s="172"/>
      <c r="L18" s="3"/>
    </row>
    <row r="19" spans="1:12">
      <c r="A19" s="509"/>
      <c r="B19" s="510"/>
      <c r="C19" s="519"/>
      <c r="D19" s="529"/>
      <c r="E19" s="505"/>
      <c r="F19" s="185" t="s">
        <v>76</v>
      </c>
      <c r="G19" s="193">
        <f t="shared" si="0"/>
        <v>1000000</v>
      </c>
      <c r="H19" s="193">
        <v>1000000</v>
      </c>
      <c r="I19" s="190">
        <v>0</v>
      </c>
      <c r="J19" s="90"/>
      <c r="K19" s="172"/>
      <c r="L19" s="3"/>
    </row>
    <row r="20" spans="1:12">
      <c r="A20" s="509"/>
      <c r="B20" s="510"/>
      <c r="C20" s="519"/>
      <c r="D20" s="529"/>
      <c r="E20" s="505"/>
      <c r="F20" s="302" t="s">
        <v>106</v>
      </c>
      <c r="G20" s="193">
        <f t="shared" si="0"/>
        <v>0</v>
      </c>
      <c r="H20" s="193"/>
      <c r="I20" s="190"/>
      <c r="J20" s="90"/>
      <c r="K20" s="172">
        <v>0</v>
      </c>
      <c r="L20" s="3"/>
    </row>
    <row r="21" spans="1:12" ht="13.5" thickBot="1">
      <c r="A21" s="603"/>
      <c r="B21" s="604"/>
      <c r="C21" s="581"/>
      <c r="D21" s="600"/>
      <c r="E21" s="580"/>
      <c r="F21" s="187" t="s">
        <v>62</v>
      </c>
      <c r="G21" s="195">
        <f t="shared" si="0"/>
        <v>567402</v>
      </c>
      <c r="H21" s="195">
        <v>127402</v>
      </c>
      <c r="I21" s="197">
        <v>440000</v>
      </c>
      <c r="J21" s="96">
        <v>0</v>
      </c>
      <c r="K21" s="173">
        <v>0</v>
      </c>
      <c r="L21" s="3"/>
    </row>
    <row r="22" spans="1:12" ht="12.75" customHeight="1">
      <c r="A22" s="507" t="s">
        <v>36</v>
      </c>
      <c r="B22" s="508"/>
      <c r="C22" s="504" t="s">
        <v>97</v>
      </c>
      <c r="D22" s="499">
        <v>2007</v>
      </c>
      <c r="E22" s="545">
        <v>2011</v>
      </c>
      <c r="F22" s="186" t="s">
        <v>88</v>
      </c>
      <c r="G22" s="194">
        <f t="shared" si="0"/>
        <v>5563280</v>
      </c>
      <c r="H22" s="194">
        <f>SUM(H23:H27)</f>
        <v>67250</v>
      </c>
      <c r="I22" s="196">
        <f>SUM(I23:I26)</f>
        <v>3360000</v>
      </c>
      <c r="J22" s="170">
        <f>SUM(J23:J26)</f>
        <v>2136030</v>
      </c>
      <c r="K22" s="171">
        <f>SUM(K23:K27)</f>
        <v>0</v>
      </c>
      <c r="L22" s="3"/>
    </row>
    <row r="23" spans="1:12">
      <c r="A23" s="509"/>
      <c r="B23" s="510"/>
      <c r="C23" s="519"/>
      <c r="D23" s="529"/>
      <c r="E23" s="505"/>
      <c r="F23" s="185" t="s">
        <v>73</v>
      </c>
      <c r="G23" s="193">
        <f t="shared" si="0"/>
        <v>100857</v>
      </c>
      <c r="H23" s="193">
        <v>16333</v>
      </c>
      <c r="I23" s="190">
        <v>54524</v>
      </c>
      <c r="J23" s="90">
        <v>30000</v>
      </c>
      <c r="K23" s="172"/>
      <c r="L23" s="3"/>
    </row>
    <row r="24" spans="1:12">
      <c r="A24" s="509"/>
      <c r="B24" s="510"/>
      <c r="C24" s="519"/>
      <c r="D24" s="529"/>
      <c r="E24" s="505"/>
      <c r="F24" s="185" t="s">
        <v>76</v>
      </c>
      <c r="G24" s="193">
        <f t="shared" si="0"/>
        <v>1736400</v>
      </c>
      <c r="H24" s="193"/>
      <c r="I24" s="190">
        <v>1335000</v>
      </c>
      <c r="J24" s="90">
        <v>401400</v>
      </c>
      <c r="K24" s="172"/>
      <c r="L24" s="3"/>
    </row>
    <row r="25" spans="1:12">
      <c r="A25" s="509"/>
      <c r="B25" s="510"/>
      <c r="C25" s="519"/>
      <c r="D25" s="529"/>
      <c r="E25" s="505"/>
      <c r="F25" s="302" t="s">
        <v>106</v>
      </c>
      <c r="G25" s="193">
        <f t="shared" si="0"/>
        <v>0</v>
      </c>
      <c r="H25" s="193"/>
      <c r="I25" s="190"/>
      <c r="J25" s="90">
        <v>0</v>
      </c>
      <c r="K25" s="172">
        <v>0</v>
      </c>
      <c r="L25" s="3"/>
    </row>
    <row r="26" spans="1:12">
      <c r="A26" s="509"/>
      <c r="B26" s="510"/>
      <c r="C26" s="519"/>
      <c r="D26" s="529"/>
      <c r="E26" s="505"/>
      <c r="F26" s="294" t="s">
        <v>62</v>
      </c>
      <c r="G26" s="113">
        <f>SUM(H26:J26)</f>
        <v>3726023</v>
      </c>
      <c r="H26" s="113">
        <v>50917</v>
      </c>
      <c r="I26" s="295">
        <v>1970476</v>
      </c>
      <c r="J26" s="296">
        <v>1704630</v>
      </c>
      <c r="K26" s="297">
        <v>0</v>
      </c>
      <c r="L26" s="3"/>
    </row>
    <row r="27" spans="1:12" ht="13.5" thickBot="1">
      <c r="A27" s="603"/>
      <c r="B27" s="604"/>
      <c r="C27" s="581"/>
      <c r="D27" s="600"/>
      <c r="E27" s="580"/>
      <c r="F27" s="298" t="s">
        <v>108</v>
      </c>
      <c r="G27" s="299">
        <f>SUM(I27:J27)</f>
        <v>2225106</v>
      </c>
      <c r="H27" s="299"/>
      <c r="I27" s="300">
        <v>1370476</v>
      </c>
      <c r="J27" s="301">
        <v>854630</v>
      </c>
      <c r="K27" s="173">
        <v>0</v>
      </c>
      <c r="L27" s="3"/>
    </row>
    <row r="28" spans="1:12" ht="12.75" customHeight="1">
      <c r="A28" s="495" t="s">
        <v>37</v>
      </c>
      <c r="B28" s="496"/>
      <c r="C28" s="501" t="s">
        <v>97</v>
      </c>
      <c r="D28" s="495">
        <v>2007</v>
      </c>
      <c r="E28" s="530">
        <v>2014</v>
      </c>
      <c r="F28" s="186" t="s">
        <v>88</v>
      </c>
      <c r="G28" s="194">
        <f>SUM(H28:L28)</f>
        <v>5562919</v>
      </c>
      <c r="H28" s="194">
        <f>SUM(H29:H32)</f>
        <v>62919</v>
      </c>
      <c r="I28" s="196">
        <f>SUM(I29:I32)</f>
        <v>0</v>
      </c>
      <c r="J28" s="170">
        <f>SUM(J29:J32)</f>
        <v>0</v>
      </c>
      <c r="K28" s="171">
        <f>SUM(K29:K32)</f>
        <v>2000000</v>
      </c>
      <c r="L28" s="166">
        <f>SUM(L29:L32)</f>
        <v>3500000</v>
      </c>
    </row>
    <row r="29" spans="1:12">
      <c r="A29" s="495"/>
      <c r="B29" s="496"/>
      <c r="C29" s="502"/>
      <c r="D29" s="495"/>
      <c r="E29" s="530"/>
      <c r="F29" s="185" t="s">
        <v>73</v>
      </c>
      <c r="G29" s="193">
        <f>SUM(H29:L29)</f>
        <v>1012002</v>
      </c>
      <c r="H29" s="193">
        <v>12002</v>
      </c>
      <c r="I29" s="190">
        <v>0</v>
      </c>
      <c r="J29" s="90"/>
      <c r="K29" s="172">
        <v>500000</v>
      </c>
      <c r="L29" s="3">
        <v>500000</v>
      </c>
    </row>
    <row r="30" spans="1:12">
      <c r="A30" s="495"/>
      <c r="B30" s="496"/>
      <c r="C30" s="502"/>
      <c r="D30" s="495"/>
      <c r="E30" s="530"/>
      <c r="F30" s="185" t="s">
        <v>76</v>
      </c>
      <c r="G30" s="193">
        <f>SUM(H30:L30)</f>
        <v>4500000</v>
      </c>
      <c r="H30" s="193"/>
      <c r="I30" s="190">
        <v>0</v>
      </c>
      <c r="J30" s="90"/>
      <c r="K30" s="172">
        <v>1500000</v>
      </c>
      <c r="L30" s="3">
        <v>3000000</v>
      </c>
    </row>
    <row r="31" spans="1:12">
      <c r="A31" s="495"/>
      <c r="B31" s="496"/>
      <c r="C31" s="502"/>
      <c r="D31" s="495"/>
      <c r="E31" s="530"/>
      <c r="F31" s="302" t="s">
        <v>106</v>
      </c>
      <c r="G31" s="193">
        <f>SUM(H31:L31)</f>
        <v>0</v>
      </c>
      <c r="H31" s="193"/>
      <c r="I31" s="190"/>
      <c r="J31" s="90"/>
      <c r="K31" s="172">
        <v>0</v>
      </c>
      <c r="L31" s="3">
        <v>0</v>
      </c>
    </row>
    <row r="32" spans="1:12" ht="13.5" thickBot="1">
      <c r="A32" s="497"/>
      <c r="B32" s="498"/>
      <c r="C32" s="549"/>
      <c r="D32" s="497"/>
      <c r="E32" s="531"/>
      <c r="F32" s="187" t="s">
        <v>62</v>
      </c>
      <c r="G32" s="195">
        <f>SUM(H32:L32)</f>
        <v>50917</v>
      </c>
      <c r="H32" s="195">
        <v>50917</v>
      </c>
      <c r="I32" s="197">
        <v>0</v>
      </c>
      <c r="J32" s="96">
        <v>0</v>
      </c>
      <c r="K32" s="173">
        <v>0</v>
      </c>
      <c r="L32" s="3"/>
    </row>
    <row r="33" spans="1:19">
      <c r="A33" s="163"/>
      <c r="B33" s="163"/>
      <c r="C33" s="163"/>
      <c r="D33" s="163"/>
      <c r="E33" s="163"/>
      <c r="F33" s="129"/>
      <c r="G33" s="7"/>
      <c r="H33" s="7"/>
      <c r="I33" s="7"/>
      <c r="J33" s="7"/>
      <c r="K33" s="7"/>
      <c r="L33" s="3"/>
    </row>
    <row r="34" spans="1:19">
      <c r="A34" s="163"/>
      <c r="B34" s="163"/>
      <c r="C34" s="163"/>
      <c r="D34" s="163"/>
      <c r="E34" s="163"/>
      <c r="F34" s="129"/>
      <c r="G34" s="7"/>
      <c r="H34" s="7"/>
      <c r="I34" s="7"/>
      <c r="J34" s="7"/>
      <c r="K34" s="7"/>
      <c r="L34" s="3"/>
    </row>
    <row r="35" spans="1:19" ht="13.5" thickBot="1">
      <c r="A35" s="163"/>
      <c r="B35" s="163"/>
      <c r="C35" s="163"/>
      <c r="D35" s="163"/>
      <c r="E35" s="163"/>
      <c r="F35" s="129"/>
      <c r="G35" s="7"/>
      <c r="H35" s="7"/>
      <c r="I35" s="7"/>
      <c r="J35" s="7"/>
      <c r="K35" s="7"/>
      <c r="L35" s="3"/>
    </row>
    <row r="36" spans="1:19" ht="13.5" thickBot="1">
      <c r="A36" s="541" t="s">
        <v>67</v>
      </c>
      <c r="B36" s="594" t="s">
        <v>85</v>
      </c>
      <c r="C36" s="555" t="s">
        <v>20</v>
      </c>
      <c r="D36" s="541" t="s">
        <v>19</v>
      </c>
      <c r="E36" s="542"/>
      <c r="F36" s="562" t="s">
        <v>16</v>
      </c>
      <c r="G36" s="562" t="s">
        <v>17</v>
      </c>
      <c r="H36" s="559" t="s">
        <v>21</v>
      </c>
      <c r="I36" s="560"/>
      <c r="J36" s="560"/>
      <c r="K36" s="561"/>
      <c r="L36" s="3"/>
    </row>
    <row r="37" spans="1:19" ht="36.75" thickBot="1">
      <c r="A37" s="543"/>
      <c r="B37" s="595"/>
      <c r="C37" s="556"/>
      <c r="D37" s="543"/>
      <c r="E37" s="544"/>
      <c r="F37" s="563"/>
      <c r="G37" s="563"/>
      <c r="H37" s="212" t="s">
        <v>18</v>
      </c>
      <c r="I37" s="211">
        <v>2010</v>
      </c>
      <c r="J37" s="174">
        <v>2011</v>
      </c>
      <c r="K37" s="175">
        <v>2012</v>
      </c>
      <c r="L37" s="3"/>
    </row>
    <row r="38" spans="1:19" ht="13.5" thickBot="1">
      <c r="A38" s="241"/>
      <c r="B38" s="241"/>
      <c r="C38" s="239"/>
      <c r="D38" s="241"/>
      <c r="E38" s="241"/>
      <c r="F38" s="241"/>
      <c r="G38" s="241"/>
      <c r="H38" s="239"/>
      <c r="I38" s="316"/>
      <c r="J38" s="316"/>
      <c r="K38" s="316"/>
      <c r="L38" s="3"/>
    </row>
    <row r="39" spans="1:19" s="164" customFormat="1" ht="54" customHeight="1" thickBot="1">
      <c r="A39" s="237" t="s">
        <v>38</v>
      </c>
      <c r="B39" s="547" t="s">
        <v>35</v>
      </c>
      <c r="C39" s="620"/>
      <c r="D39" s="181">
        <v>2004</v>
      </c>
      <c r="E39" s="182">
        <v>2012</v>
      </c>
      <c r="F39" s="210"/>
      <c r="G39" s="191">
        <f>SUM(G40+G43+G47)</f>
        <v>3223635</v>
      </c>
      <c r="H39" s="191">
        <f>SUM(H40+H43+H47)</f>
        <v>443635</v>
      </c>
      <c r="I39" s="188">
        <f>SUM(I40+I43+I47)</f>
        <v>415000</v>
      </c>
      <c r="J39" s="177">
        <f>SUM(J40+J43+J47)</f>
        <v>525000</v>
      </c>
      <c r="K39" s="178">
        <f>SUM(K40+K43+K47)</f>
        <v>1840000</v>
      </c>
      <c r="L39" s="165" t="e">
        <f>SUM(#REF!+#REF!+L40+L43)</f>
        <v>#REF!</v>
      </c>
      <c r="N39" s="241"/>
      <c r="O39" s="241"/>
      <c r="P39" s="606"/>
      <c r="Q39" s="606"/>
      <c r="R39" s="606"/>
      <c r="S39" s="606"/>
    </row>
    <row r="40" spans="1:19" ht="12.75" customHeight="1">
      <c r="A40" s="618" t="s">
        <v>112</v>
      </c>
      <c r="B40" s="619"/>
      <c r="C40" s="582" t="s">
        <v>97</v>
      </c>
      <c r="D40" s="565">
        <v>2004</v>
      </c>
      <c r="E40" s="564">
        <v>2012</v>
      </c>
      <c r="F40" s="286" t="s">
        <v>88</v>
      </c>
      <c r="G40" s="287">
        <f t="shared" ref="G40:G50" si="1">SUM(H40:L40)</f>
        <v>1554984</v>
      </c>
      <c r="H40" s="287">
        <f>SUM(H41:H42)</f>
        <v>289984</v>
      </c>
      <c r="I40" s="288">
        <f>SUM(I41:I42)</f>
        <v>0</v>
      </c>
      <c r="J40" s="289">
        <f>SUM(J41:J42)</f>
        <v>0</v>
      </c>
      <c r="K40" s="290">
        <f>SUM(K41:K42)</f>
        <v>1265000</v>
      </c>
      <c r="L40" s="166">
        <f>SUM(L41:L42)</f>
        <v>0</v>
      </c>
    </row>
    <row r="41" spans="1:19">
      <c r="A41" s="509"/>
      <c r="B41" s="510"/>
      <c r="C41" s="519"/>
      <c r="D41" s="529"/>
      <c r="E41" s="505"/>
      <c r="F41" s="185" t="s">
        <v>73</v>
      </c>
      <c r="G41" s="193">
        <f t="shared" si="1"/>
        <v>1354984</v>
      </c>
      <c r="H41" s="151">
        <v>89984</v>
      </c>
      <c r="I41" s="142">
        <v>0</v>
      </c>
      <c r="J41" s="94">
        <v>0</v>
      </c>
      <c r="K41" s="321">
        <v>1265000</v>
      </c>
      <c r="L41" s="88"/>
    </row>
    <row r="42" spans="1:19">
      <c r="A42" s="511"/>
      <c r="B42" s="512"/>
      <c r="C42" s="583"/>
      <c r="D42" s="493"/>
      <c r="E42" s="506"/>
      <c r="F42" s="185" t="s">
        <v>62</v>
      </c>
      <c r="G42" s="193">
        <f t="shared" si="1"/>
        <v>200000</v>
      </c>
      <c r="H42" s="151">
        <v>200000</v>
      </c>
      <c r="I42" s="142">
        <v>0</v>
      </c>
      <c r="J42" s="94">
        <v>0</v>
      </c>
      <c r="K42" s="124">
        <v>0</v>
      </c>
      <c r="L42" s="88">
        <v>0</v>
      </c>
    </row>
    <row r="43" spans="1:19" ht="12.75" customHeight="1">
      <c r="A43" s="509" t="s">
        <v>103</v>
      </c>
      <c r="B43" s="510"/>
      <c r="C43" s="519" t="s">
        <v>97</v>
      </c>
      <c r="D43" s="529">
        <v>2010</v>
      </c>
      <c r="E43" s="505">
        <v>2012</v>
      </c>
      <c r="F43" s="184" t="s">
        <v>88</v>
      </c>
      <c r="G43" s="192">
        <f t="shared" si="1"/>
        <v>1115000</v>
      </c>
      <c r="H43" s="309">
        <f>SUM(H44:H46)</f>
        <v>0</v>
      </c>
      <c r="I43" s="310">
        <f>SUM(I44:I46)</f>
        <v>15000</v>
      </c>
      <c r="J43" s="179">
        <f>SUM(J44:J44)</f>
        <v>525000</v>
      </c>
      <c r="K43" s="180">
        <f>SUM(K44:K44)</f>
        <v>575000</v>
      </c>
      <c r="L43" s="166">
        <f>SUM(L44:L46)</f>
        <v>0</v>
      </c>
    </row>
    <row r="44" spans="1:19">
      <c r="A44" s="509"/>
      <c r="B44" s="510"/>
      <c r="C44" s="519"/>
      <c r="D44" s="529"/>
      <c r="E44" s="505"/>
      <c r="F44" s="185" t="s">
        <v>73</v>
      </c>
      <c r="G44" s="193">
        <f t="shared" si="1"/>
        <v>1115000</v>
      </c>
      <c r="H44" s="151">
        <v>0</v>
      </c>
      <c r="I44" s="142">
        <v>15000</v>
      </c>
      <c r="J44" s="90">
        <v>525000</v>
      </c>
      <c r="K44" s="172">
        <v>575000</v>
      </c>
      <c r="L44" s="3"/>
    </row>
    <row r="45" spans="1:19">
      <c r="A45" s="509"/>
      <c r="B45" s="510"/>
      <c r="C45" s="519"/>
      <c r="D45" s="529"/>
      <c r="E45" s="505"/>
      <c r="F45" s="185" t="s">
        <v>76</v>
      </c>
      <c r="G45" s="193">
        <f t="shared" si="1"/>
        <v>0</v>
      </c>
      <c r="H45" s="151">
        <v>0</v>
      </c>
      <c r="I45" s="142">
        <v>0</v>
      </c>
      <c r="J45" s="311">
        <v>0</v>
      </c>
      <c r="K45" s="234">
        <v>0</v>
      </c>
      <c r="L45" s="3"/>
    </row>
    <row r="46" spans="1:19">
      <c r="A46" s="509"/>
      <c r="B46" s="510"/>
      <c r="C46" s="519"/>
      <c r="D46" s="529"/>
      <c r="E46" s="505"/>
      <c r="F46" s="240" t="s">
        <v>62</v>
      </c>
      <c r="G46" s="113">
        <f t="shared" si="1"/>
        <v>0</v>
      </c>
      <c r="H46" s="225">
        <v>0</v>
      </c>
      <c r="I46" s="143">
        <v>0</v>
      </c>
      <c r="J46" s="95">
        <v>0</v>
      </c>
      <c r="K46" s="226">
        <v>0</v>
      </c>
      <c r="L46" s="3"/>
    </row>
    <row r="47" spans="1:19">
      <c r="A47" s="495" t="s">
        <v>43</v>
      </c>
      <c r="B47" s="496"/>
      <c r="C47" s="501" t="s">
        <v>97</v>
      </c>
      <c r="D47" s="495">
        <v>2008</v>
      </c>
      <c r="E47" s="530">
        <v>2010</v>
      </c>
      <c r="F47" s="186" t="s">
        <v>88</v>
      </c>
      <c r="G47" s="194">
        <f t="shared" si="1"/>
        <v>553651</v>
      </c>
      <c r="H47" s="243">
        <f>SUM(H48:H50)</f>
        <v>153651</v>
      </c>
      <c r="I47" s="244">
        <f>SUM(I48:I50)</f>
        <v>400000</v>
      </c>
      <c r="J47" s="245">
        <f>SUM(J48:J50)</f>
        <v>0</v>
      </c>
      <c r="K47" s="246">
        <f>SUM(K48:K50)</f>
        <v>0</v>
      </c>
      <c r="L47" s="3"/>
    </row>
    <row r="48" spans="1:19">
      <c r="A48" s="495"/>
      <c r="B48" s="496"/>
      <c r="C48" s="502"/>
      <c r="D48" s="495"/>
      <c r="E48" s="530"/>
      <c r="F48" s="185" t="s">
        <v>73</v>
      </c>
      <c r="G48" s="193">
        <f t="shared" si="1"/>
        <v>86647</v>
      </c>
      <c r="H48" s="151">
        <v>22947</v>
      </c>
      <c r="I48" s="142">
        <v>63700</v>
      </c>
      <c r="J48" s="94">
        <v>0</v>
      </c>
      <c r="K48" s="124"/>
      <c r="L48" s="3"/>
    </row>
    <row r="49" spans="1:15">
      <c r="A49" s="495"/>
      <c r="B49" s="496"/>
      <c r="C49" s="502"/>
      <c r="D49" s="495"/>
      <c r="E49" s="530"/>
      <c r="F49" s="185" t="s">
        <v>76</v>
      </c>
      <c r="G49" s="193">
        <f t="shared" si="1"/>
        <v>0</v>
      </c>
      <c r="H49" s="154"/>
      <c r="I49" s="247"/>
      <c r="J49" s="248">
        <v>0</v>
      </c>
      <c r="K49" s="249">
        <v>0</v>
      </c>
      <c r="L49" s="3"/>
    </row>
    <row r="50" spans="1:15" ht="13.5" thickBot="1">
      <c r="A50" s="497"/>
      <c r="B50" s="498"/>
      <c r="C50" s="549"/>
      <c r="D50" s="497"/>
      <c r="E50" s="531"/>
      <c r="F50" s="187" t="s">
        <v>62</v>
      </c>
      <c r="G50" s="195">
        <f t="shared" si="1"/>
        <v>467004</v>
      </c>
      <c r="H50" s="155">
        <v>130704</v>
      </c>
      <c r="I50" s="97">
        <v>336300</v>
      </c>
      <c r="J50" s="91"/>
      <c r="K50" s="136">
        <v>0</v>
      </c>
      <c r="L50" s="3"/>
    </row>
    <row r="51" spans="1:15" ht="13.5" thickBot="1">
      <c r="A51" s="163"/>
      <c r="B51" s="163"/>
      <c r="C51" s="163"/>
      <c r="D51" s="163"/>
      <c r="E51" s="163"/>
      <c r="F51" s="129"/>
      <c r="G51" s="7"/>
      <c r="H51" s="37"/>
      <c r="I51" s="37"/>
      <c r="J51" s="37"/>
      <c r="K51" s="37"/>
      <c r="L51" s="3"/>
    </row>
    <row r="52" spans="1:15" s="164" customFormat="1" ht="52.5" customHeight="1" thickBot="1">
      <c r="A52" s="176" t="s">
        <v>24</v>
      </c>
      <c r="B52" s="546" t="s">
        <v>33</v>
      </c>
      <c r="C52" s="558"/>
      <c r="D52" s="176">
        <v>2006</v>
      </c>
      <c r="E52" s="202">
        <v>2013</v>
      </c>
      <c r="F52" s="203"/>
      <c r="G52" s="205">
        <f t="shared" ref="G52:G59" si="2">SUM(H52:L52)</f>
        <v>1792978</v>
      </c>
      <c r="H52" s="250">
        <f>SUM(H53+H56)</f>
        <v>127978</v>
      </c>
      <c r="I52" s="251">
        <f>SUM(I53+I56)</f>
        <v>5000</v>
      </c>
      <c r="J52" s="252">
        <f>SUM(J53+J56)</f>
        <v>155000</v>
      </c>
      <c r="K52" s="253">
        <f>SUM(K53+K56)</f>
        <v>1230000</v>
      </c>
      <c r="L52" s="167">
        <f>SUM(L56+L53)</f>
        <v>275000</v>
      </c>
      <c r="O52" s="164" t="s">
        <v>39</v>
      </c>
    </row>
    <row r="53" spans="1:15">
      <c r="A53" s="493" t="s">
        <v>25</v>
      </c>
      <c r="B53" s="494"/>
      <c r="C53" s="548" t="s">
        <v>97</v>
      </c>
      <c r="D53" s="493">
        <v>2006</v>
      </c>
      <c r="E53" s="506">
        <v>2011</v>
      </c>
      <c r="F53" s="204" t="s">
        <v>88</v>
      </c>
      <c r="G53" s="206">
        <f t="shared" si="2"/>
        <v>230618</v>
      </c>
      <c r="H53" s="254">
        <f>SUM(H54:H55)</f>
        <v>75618</v>
      </c>
      <c r="I53" s="255">
        <f>SUM(I54:I55)</f>
        <v>0</v>
      </c>
      <c r="J53" s="256">
        <f>SUM(J54:J55)</f>
        <v>155000</v>
      </c>
      <c r="K53" s="257">
        <f>SUM(K54:K55)</f>
        <v>0</v>
      </c>
      <c r="L53" s="169"/>
    </row>
    <row r="54" spans="1:15">
      <c r="A54" s="495"/>
      <c r="B54" s="496"/>
      <c r="C54" s="502"/>
      <c r="D54" s="495"/>
      <c r="E54" s="530"/>
      <c r="F54" s="200" t="s">
        <v>73</v>
      </c>
      <c r="G54" s="207">
        <f t="shared" si="2"/>
        <v>130618</v>
      </c>
      <c r="H54" s="258">
        <v>75618</v>
      </c>
      <c r="I54" s="259">
        <v>0</v>
      </c>
      <c r="J54" s="267">
        <v>55000</v>
      </c>
      <c r="K54" s="260"/>
      <c r="L54" s="9"/>
    </row>
    <row r="55" spans="1:15">
      <c r="A55" s="495"/>
      <c r="B55" s="496"/>
      <c r="C55" s="502"/>
      <c r="D55" s="495"/>
      <c r="E55" s="530"/>
      <c r="F55" s="200" t="s">
        <v>94</v>
      </c>
      <c r="G55" s="207">
        <f t="shared" si="2"/>
        <v>100000</v>
      </c>
      <c r="H55" s="261"/>
      <c r="I55" s="262"/>
      <c r="J55" s="267">
        <v>100000</v>
      </c>
      <c r="K55" s="263"/>
      <c r="L55" s="168"/>
    </row>
    <row r="56" spans="1:15">
      <c r="A56" s="495" t="s">
        <v>46</v>
      </c>
      <c r="B56" s="496"/>
      <c r="C56" s="501" t="s">
        <v>97</v>
      </c>
      <c r="D56" s="495">
        <v>2006</v>
      </c>
      <c r="E56" s="530">
        <v>2013</v>
      </c>
      <c r="F56" s="199" t="s">
        <v>88</v>
      </c>
      <c r="G56" s="208">
        <f t="shared" si="2"/>
        <v>1562360</v>
      </c>
      <c r="H56" s="264">
        <f>SUM(H57:H59)</f>
        <v>52360</v>
      </c>
      <c r="I56" s="265">
        <f>SUM(I57:I59)</f>
        <v>5000</v>
      </c>
      <c r="J56" s="223">
        <f>SUM(J57:J59)</f>
        <v>0</v>
      </c>
      <c r="K56" s="266">
        <f>SUM(K57:K59)</f>
        <v>1230000</v>
      </c>
      <c r="L56" s="169">
        <f>SUM(L57:L59)</f>
        <v>275000</v>
      </c>
    </row>
    <row r="57" spans="1:15">
      <c r="A57" s="495"/>
      <c r="B57" s="496"/>
      <c r="C57" s="502"/>
      <c r="D57" s="495"/>
      <c r="E57" s="530"/>
      <c r="F57" s="200" t="s">
        <v>73</v>
      </c>
      <c r="G57" s="207">
        <f t="shared" si="2"/>
        <v>287360</v>
      </c>
      <c r="H57" s="258">
        <v>52360</v>
      </c>
      <c r="I57" s="259">
        <v>5000</v>
      </c>
      <c r="J57" s="267">
        <v>0</v>
      </c>
      <c r="K57" s="260">
        <v>230000</v>
      </c>
      <c r="L57" s="168"/>
    </row>
    <row r="58" spans="1:15">
      <c r="A58" s="499"/>
      <c r="B58" s="500"/>
      <c r="C58" s="503"/>
      <c r="D58" s="499"/>
      <c r="E58" s="545"/>
      <c r="F58" s="185" t="s">
        <v>76</v>
      </c>
      <c r="G58" s="280">
        <f t="shared" si="2"/>
        <v>0</v>
      </c>
      <c r="H58" s="281"/>
      <c r="I58" s="282"/>
      <c r="J58" s="283"/>
      <c r="K58" s="284">
        <v>0</v>
      </c>
      <c r="L58" s="168"/>
    </row>
    <row r="59" spans="1:15" ht="13.5" thickBot="1">
      <c r="A59" s="497"/>
      <c r="B59" s="498"/>
      <c r="C59" s="549"/>
      <c r="D59" s="497"/>
      <c r="E59" s="531"/>
      <c r="F59" s="303" t="s">
        <v>106</v>
      </c>
      <c r="G59" s="209">
        <f t="shared" si="2"/>
        <v>1275000</v>
      </c>
      <c r="H59" s="268"/>
      <c r="I59" s="269"/>
      <c r="J59" s="270">
        <v>0</v>
      </c>
      <c r="K59" s="279">
        <v>1000000</v>
      </c>
      <c r="L59" s="168">
        <v>275000</v>
      </c>
    </row>
    <row r="60" spans="1:15">
      <c r="A60" s="163"/>
      <c r="B60" s="163"/>
      <c r="C60" s="163"/>
      <c r="D60" s="163"/>
      <c r="E60" s="163"/>
      <c r="F60" s="129"/>
      <c r="G60" s="10"/>
      <c r="H60" s="271"/>
      <c r="I60" s="271"/>
      <c r="J60" s="101"/>
      <c r="K60" s="271"/>
      <c r="L60" s="168"/>
    </row>
    <row r="61" spans="1:15">
      <c r="A61" s="163"/>
      <c r="B61" s="163"/>
      <c r="C61" s="163"/>
      <c r="D61" s="163"/>
      <c r="E61" s="163"/>
      <c r="F61" s="129"/>
      <c r="G61" s="10"/>
      <c r="H61" s="271"/>
      <c r="I61" s="271"/>
      <c r="J61" s="101"/>
      <c r="K61" s="271"/>
      <c r="L61" s="168"/>
    </row>
    <row r="62" spans="1:15">
      <c r="A62" s="163"/>
      <c r="B62" s="163"/>
      <c r="C62" s="163"/>
      <c r="D62" s="163"/>
      <c r="E62" s="163"/>
      <c r="F62" s="129"/>
      <c r="G62" s="10"/>
      <c r="H62" s="271"/>
      <c r="I62" s="271"/>
      <c r="J62" s="101"/>
      <c r="K62" s="271"/>
      <c r="L62" s="168"/>
    </row>
    <row r="63" spans="1:15">
      <c r="A63" s="163"/>
      <c r="B63" s="163"/>
      <c r="C63" s="163"/>
      <c r="D63" s="163"/>
      <c r="E63" s="163"/>
      <c r="F63" s="129"/>
      <c r="G63" s="10"/>
      <c r="H63" s="271"/>
      <c r="I63" s="271"/>
      <c r="J63" s="101"/>
      <c r="K63" s="271"/>
      <c r="L63" s="168"/>
    </row>
    <row r="64" spans="1:15">
      <c r="A64" s="163"/>
      <c r="B64" s="163"/>
      <c r="C64" s="163"/>
      <c r="D64" s="163"/>
      <c r="E64" s="163"/>
      <c r="F64" s="129"/>
      <c r="G64" s="10"/>
      <c r="H64" s="271"/>
      <c r="I64" s="271"/>
      <c r="J64" s="101"/>
      <c r="K64" s="271"/>
      <c r="L64" s="168"/>
    </row>
    <row r="65" spans="1:12">
      <c r="A65" s="163"/>
      <c r="B65" s="163"/>
      <c r="C65" s="163"/>
      <c r="D65" s="163"/>
      <c r="E65" s="163"/>
      <c r="F65" s="129"/>
      <c r="G65" s="10"/>
      <c r="H65" s="271"/>
      <c r="I65" s="271"/>
      <c r="J65" s="101"/>
      <c r="K65" s="271"/>
      <c r="L65" s="168"/>
    </row>
    <row r="66" spans="1:12">
      <c r="A66" s="163"/>
      <c r="B66" s="163"/>
      <c r="C66" s="163"/>
      <c r="D66" s="163"/>
      <c r="E66" s="163"/>
      <c r="F66" s="129"/>
      <c r="G66" s="10"/>
      <c r="H66" s="271"/>
      <c r="I66" s="271"/>
      <c r="J66" s="101"/>
      <c r="K66" s="271"/>
      <c r="L66" s="168"/>
    </row>
    <row r="67" spans="1:12" ht="13.5" thickBot="1">
      <c r="A67" s="163"/>
      <c r="B67" s="163"/>
      <c r="C67" s="163"/>
      <c r="D67" s="163"/>
      <c r="E67" s="163"/>
      <c r="F67" s="129"/>
      <c r="G67" s="10"/>
      <c r="H67" s="271"/>
      <c r="I67" s="271"/>
      <c r="J67" s="101"/>
      <c r="K67" s="271"/>
      <c r="L67" s="168"/>
    </row>
    <row r="68" spans="1:12" ht="13.5" thickBot="1">
      <c r="A68" s="541" t="s">
        <v>67</v>
      </c>
      <c r="B68" s="594" t="s">
        <v>85</v>
      </c>
      <c r="C68" s="555" t="s">
        <v>20</v>
      </c>
      <c r="D68" s="541" t="s">
        <v>19</v>
      </c>
      <c r="E68" s="542"/>
      <c r="F68" s="562" t="s">
        <v>16</v>
      </c>
      <c r="G68" s="562" t="s">
        <v>17</v>
      </c>
      <c r="H68" s="615" t="s">
        <v>21</v>
      </c>
      <c r="I68" s="616"/>
      <c r="J68" s="616"/>
      <c r="K68" s="617"/>
      <c r="L68" s="168"/>
    </row>
    <row r="69" spans="1:12" ht="36.75" thickBot="1">
      <c r="A69" s="543"/>
      <c r="B69" s="595"/>
      <c r="C69" s="556"/>
      <c r="D69" s="543"/>
      <c r="E69" s="544"/>
      <c r="F69" s="563"/>
      <c r="G69" s="563"/>
      <c r="H69" s="272" t="s">
        <v>18</v>
      </c>
      <c r="I69" s="211">
        <v>2010</v>
      </c>
      <c r="J69" s="174">
        <v>2011</v>
      </c>
      <c r="K69" s="175">
        <v>2012</v>
      </c>
      <c r="L69" s="168"/>
    </row>
    <row r="70" spans="1:12" ht="13.5" thickBot="1">
      <c r="A70" s="163"/>
      <c r="B70" s="163"/>
      <c r="C70" s="163"/>
      <c r="D70" s="163"/>
      <c r="E70" s="163"/>
      <c r="F70" s="129"/>
      <c r="G70" s="10"/>
      <c r="H70" s="271"/>
      <c r="I70" s="271"/>
      <c r="J70" s="101"/>
      <c r="K70" s="271"/>
      <c r="L70" s="168"/>
    </row>
    <row r="71" spans="1:12" s="164" customFormat="1" ht="63.75" customHeight="1" thickBot="1">
      <c r="A71" s="176" t="s">
        <v>26</v>
      </c>
      <c r="B71" s="546" t="s">
        <v>27</v>
      </c>
      <c r="C71" s="558"/>
      <c r="D71" s="181">
        <v>2007</v>
      </c>
      <c r="E71" s="182">
        <v>2012</v>
      </c>
      <c r="F71" s="198"/>
      <c r="G71" s="191">
        <f>SUM(G72+G82+G75+G79)</f>
        <v>5100877</v>
      </c>
      <c r="H71" s="273">
        <f>SUM(H72+H82+H75+H79)</f>
        <v>102256</v>
      </c>
      <c r="I71" s="274">
        <f>SUM(I72+I82+I75+I79)</f>
        <v>773621</v>
      </c>
      <c r="J71" s="275">
        <f>SUM(J72+J82+J75+J79)</f>
        <v>2325000</v>
      </c>
      <c r="K71" s="276">
        <f>SUM(K72+K82+K75+K79)</f>
        <v>1900000</v>
      </c>
      <c r="L71" s="165" t="e">
        <f>SUM(#REF!+L82)</f>
        <v>#REF!</v>
      </c>
    </row>
    <row r="72" spans="1:12" s="164" customFormat="1" ht="12.75" customHeight="1">
      <c r="A72" s="495" t="s">
        <v>34</v>
      </c>
      <c r="B72" s="496"/>
      <c r="C72" s="501" t="s">
        <v>97</v>
      </c>
      <c r="D72" s="495">
        <v>2011</v>
      </c>
      <c r="E72" s="530">
        <v>2011</v>
      </c>
      <c r="F72" s="199" t="s">
        <v>88</v>
      </c>
      <c r="G72" s="194">
        <f t="shared" ref="G72:G80" si="3">SUM(H72:L72)</f>
        <v>210000</v>
      </c>
      <c r="H72" s="194">
        <f>SUM(H73:H74)</f>
        <v>0</v>
      </c>
      <c r="I72" s="196">
        <f>SUM(I73:I74)</f>
        <v>0</v>
      </c>
      <c r="J72" s="170">
        <f>SUM(J73:J74)</f>
        <v>210000</v>
      </c>
      <c r="K72" s="171">
        <f>SUM(K73:K74)</f>
        <v>0</v>
      </c>
      <c r="L72" s="165"/>
    </row>
    <row r="73" spans="1:12" s="164" customFormat="1" ht="12.75" customHeight="1">
      <c r="A73" s="495"/>
      <c r="B73" s="496"/>
      <c r="C73" s="502"/>
      <c r="D73" s="495"/>
      <c r="E73" s="530"/>
      <c r="F73" s="200" t="s">
        <v>73</v>
      </c>
      <c r="G73" s="193">
        <f t="shared" si="3"/>
        <v>60000</v>
      </c>
      <c r="H73" s="193">
        <v>0</v>
      </c>
      <c r="I73" s="190">
        <v>0</v>
      </c>
      <c r="J73" s="90">
        <v>60000</v>
      </c>
      <c r="K73" s="172">
        <v>0</v>
      </c>
      <c r="L73" s="165"/>
    </row>
    <row r="74" spans="1:12" s="164" customFormat="1" ht="12.75" customHeight="1">
      <c r="A74" s="499"/>
      <c r="B74" s="500"/>
      <c r="C74" s="503"/>
      <c r="D74" s="499"/>
      <c r="E74" s="545"/>
      <c r="F74" s="304" t="s">
        <v>83</v>
      </c>
      <c r="G74" s="113">
        <f t="shared" si="3"/>
        <v>150000</v>
      </c>
      <c r="H74" s="113"/>
      <c r="I74" s="295"/>
      <c r="J74" s="296">
        <v>150000</v>
      </c>
      <c r="K74" s="297">
        <v>0</v>
      </c>
      <c r="L74" s="165"/>
    </row>
    <row r="75" spans="1:12" s="164" customFormat="1" ht="12.75" customHeight="1">
      <c r="A75" s="507" t="s">
        <v>100</v>
      </c>
      <c r="B75" s="508"/>
      <c r="C75" s="504" t="s">
        <v>97</v>
      </c>
      <c r="D75" s="499">
        <v>2008</v>
      </c>
      <c r="E75" s="545">
        <v>2010</v>
      </c>
      <c r="F75" s="199" t="s">
        <v>88</v>
      </c>
      <c r="G75" s="194">
        <f t="shared" si="3"/>
        <v>788919</v>
      </c>
      <c r="H75" s="194">
        <f>SUM(H76:H78)</f>
        <v>21298</v>
      </c>
      <c r="I75" s="196">
        <f>SUM(I76:I78)</f>
        <v>767621</v>
      </c>
      <c r="J75" s="170">
        <f>SUM(J76:J78)</f>
        <v>0</v>
      </c>
      <c r="K75" s="171">
        <f>SUM(K76:K78)</f>
        <v>0</v>
      </c>
      <c r="L75" s="165"/>
    </row>
    <row r="76" spans="1:12" s="164" customFormat="1" ht="12.75" customHeight="1">
      <c r="A76" s="509"/>
      <c r="B76" s="510"/>
      <c r="C76" s="505"/>
      <c r="D76" s="529"/>
      <c r="E76" s="505"/>
      <c r="F76" s="200" t="s">
        <v>73</v>
      </c>
      <c r="G76" s="193">
        <f t="shared" si="3"/>
        <v>86616</v>
      </c>
      <c r="H76" s="193">
        <v>21298</v>
      </c>
      <c r="I76" s="190">
        <v>65318</v>
      </c>
      <c r="J76" s="90"/>
      <c r="K76" s="172"/>
      <c r="L76" s="165"/>
    </row>
    <row r="77" spans="1:12" s="164" customFormat="1" ht="12.75" customHeight="1">
      <c r="A77" s="509"/>
      <c r="B77" s="510"/>
      <c r="C77" s="505"/>
      <c r="D77" s="529"/>
      <c r="E77" s="505"/>
      <c r="F77" s="302" t="s">
        <v>106</v>
      </c>
      <c r="G77" s="193">
        <f t="shared" si="3"/>
        <v>302303</v>
      </c>
      <c r="H77" s="193"/>
      <c r="I77" s="190">
        <v>302303</v>
      </c>
      <c r="J77" s="90"/>
      <c r="K77" s="172"/>
      <c r="L77" s="165"/>
    </row>
    <row r="78" spans="1:12" s="164" customFormat="1" ht="12.75" customHeight="1">
      <c r="A78" s="511"/>
      <c r="B78" s="512"/>
      <c r="C78" s="506"/>
      <c r="D78" s="493"/>
      <c r="E78" s="506"/>
      <c r="F78" s="200" t="s">
        <v>83</v>
      </c>
      <c r="G78" s="193">
        <f t="shared" si="3"/>
        <v>400000</v>
      </c>
      <c r="H78" s="193"/>
      <c r="I78" s="190">
        <v>400000</v>
      </c>
      <c r="J78" s="90"/>
      <c r="K78" s="172"/>
      <c r="L78" s="165"/>
    </row>
    <row r="79" spans="1:12" s="164" customFormat="1" ht="12.75" customHeight="1">
      <c r="A79" s="513" t="s">
        <v>113</v>
      </c>
      <c r="B79" s="514"/>
      <c r="C79" s="504" t="s">
        <v>97</v>
      </c>
      <c r="D79" s="499">
        <v>2008</v>
      </c>
      <c r="E79" s="545">
        <v>2011</v>
      </c>
      <c r="F79" s="199" t="s">
        <v>88</v>
      </c>
      <c r="G79" s="194">
        <f t="shared" si="3"/>
        <v>634999</v>
      </c>
      <c r="H79" s="170">
        <f>SUM(H80:H81)</f>
        <v>13999</v>
      </c>
      <c r="I79" s="170">
        <f>SUM(I80:I81)</f>
        <v>6000</v>
      </c>
      <c r="J79" s="170">
        <f>SUM(J80:J81)</f>
        <v>615000</v>
      </c>
      <c r="K79" s="170">
        <f>SUM(K80:K81)</f>
        <v>0</v>
      </c>
      <c r="L79" s="165"/>
    </row>
    <row r="80" spans="1:12" s="164" customFormat="1" ht="12.75" customHeight="1">
      <c r="A80" s="515"/>
      <c r="B80" s="516"/>
      <c r="C80" s="519"/>
      <c r="D80" s="529"/>
      <c r="E80" s="505"/>
      <c r="F80" s="200" t="s">
        <v>73</v>
      </c>
      <c r="G80" s="193">
        <f t="shared" si="3"/>
        <v>634999</v>
      </c>
      <c r="H80" s="193">
        <v>13999</v>
      </c>
      <c r="I80" s="190">
        <v>6000</v>
      </c>
      <c r="J80" s="90">
        <v>615000</v>
      </c>
      <c r="K80" s="172"/>
      <c r="L80" s="165"/>
    </row>
    <row r="81" spans="1:14" s="164" customFormat="1" ht="12.75" customHeight="1">
      <c r="A81" s="517"/>
      <c r="B81" s="518"/>
      <c r="C81" s="506"/>
      <c r="D81" s="493"/>
      <c r="E81" s="506"/>
      <c r="F81" s="200" t="s">
        <v>83</v>
      </c>
      <c r="G81" s="193"/>
      <c r="H81" s="193"/>
      <c r="I81" s="190"/>
      <c r="J81" s="90"/>
      <c r="K81" s="172"/>
      <c r="L81" s="165"/>
    </row>
    <row r="82" spans="1:14">
      <c r="A82" s="493" t="s">
        <v>28</v>
      </c>
      <c r="B82" s="494"/>
      <c r="C82" s="548" t="s">
        <v>97</v>
      </c>
      <c r="D82" s="493">
        <v>2007</v>
      </c>
      <c r="E82" s="506">
        <v>2012</v>
      </c>
      <c r="F82" s="204" t="s">
        <v>88</v>
      </c>
      <c r="G82" s="192">
        <f>SUM(H82:L82)</f>
        <v>3466959</v>
      </c>
      <c r="H82" s="192">
        <f>SUM(H83:H85)</f>
        <v>66959</v>
      </c>
      <c r="I82" s="189">
        <f>SUM(I83:I85)</f>
        <v>0</v>
      </c>
      <c r="J82" s="179">
        <f>SUM(J83:J85)</f>
        <v>1500000</v>
      </c>
      <c r="K82" s="180">
        <f>SUM(K83:K85)</f>
        <v>1900000</v>
      </c>
      <c r="L82" s="40">
        <f>SUM(L83:L85)</f>
        <v>0</v>
      </c>
    </row>
    <row r="83" spans="1:14">
      <c r="A83" s="495"/>
      <c r="B83" s="496"/>
      <c r="C83" s="502"/>
      <c r="D83" s="495"/>
      <c r="E83" s="530"/>
      <c r="F83" s="200" t="s">
        <v>73</v>
      </c>
      <c r="G83" s="193">
        <f>SUM(H83:L83)</f>
        <v>2466959</v>
      </c>
      <c r="H83" s="193">
        <v>66959</v>
      </c>
      <c r="I83" s="190">
        <v>0</v>
      </c>
      <c r="J83" s="90">
        <v>900000</v>
      </c>
      <c r="K83" s="172">
        <v>1500000</v>
      </c>
      <c r="L83" s="3">
        <v>0</v>
      </c>
    </row>
    <row r="84" spans="1:14">
      <c r="A84" s="495"/>
      <c r="B84" s="496"/>
      <c r="C84" s="502"/>
      <c r="D84" s="495"/>
      <c r="E84" s="530"/>
      <c r="F84" s="200" t="s">
        <v>76</v>
      </c>
      <c r="G84" s="193">
        <f>SUM(H84:L84)</f>
        <v>0</v>
      </c>
      <c r="H84" s="193"/>
      <c r="I84" s="190"/>
      <c r="J84" s="90">
        <v>0</v>
      </c>
      <c r="K84" s="172"/>
      <c r="N84">
        <v>3</v>
      </c>
    </row>
    <row r="85" spans="1:14" ht="13.5" thickBot="1">
      <c r="A85" s="497"/>
      <c r="B85" s="498"/>
      <c r="C85" s="549"/>
      <c r="D85" s="497"/>
      <c r="E85" s="531"/>
      <c r="F85" s="201" t="s">
        <v>83</v>
      </c>
      <c r="G85" s="195">
        <f>SUM(H85:L85)</f>
        <v>1000000</v>
      </c>
      <c r="H85" s="195"/>
      <c r="I85" s="197"/>
      <c r="J85" s="96">
        <v>600000</v>
      </c>
      <c r="K85" s="173">
        <v>400000</v>
      </c>
      <c r="L85" s="3">
        <v>0</v>
      </c>
    </row>
    <row r="86" spans="1:14" ht="13.5" thickBot="1">
      <c r="A86" s="163"/>
      <c r="B86" s="163"/>
      <c r="C86" s="163"/>
      <c r="D86" s="163"/>
      <c r="E86" s="163"/>
      <c r="F86" s="129"/>
      <c r="G86" s="7"/>
      <c r="H86" s="7"/>
      <c r="I86" s="7"/>
      <c r="J86" s="7"/>
      <c r="K86" s="7"/>
      <c r="L86" s="3"/>
    </row>
    <row r="87" spans="1:14" s="164" customFormat="1" ht="50.25" customHeight="1" thickBot="1">
      <c r="A87" s="176" t="s">
        <v>29</v>
      </c>
      <c r="B87" s="546" t="s">
        <v>30</v>
      </c>
      <c r="C87" s="547"/>
      <c r="D87" s="181">
        <v>2003</v>
      </c>
      <c r="E87" s="182">
        <v>2015</v>
      </c>
      <c r="F87" s="183"/>
      <c r="G87" s="191">
        <f t="shared" ref="G87:G94" si="4">SUM(H87:L87)</f>
        <v>5505848</v>
      </c>
      <c r="H87" s="191">
        <f>SUM(H88+H92)</f>
        <v>92733</v>
      </c>
      <c r="I87" s="188">
        <f>SUM(I88+I92)</f>
        <v>5000</v>
      </c>
      <c r="J87" s="177">
        <f>SUM(J88+J92)</f>
        <v>250500</v>
      </c>
      <c r="K87" s="178">
        <f>SUM(K88+K92)</f>
        <v>1600500</v>
      </c>
      <c r="L87" s="165">
        <f>SUM(L88+L92)</f>
        <v>3557115</v>
      </c>
    </row>
    <row r="88" spans="1:14">
      <c r="A88" s="493" t="s">
        <v>44</v>
      </c>
      <c r="B88" s="494"/>
      <c r="C88" s="548" t="s">
        <v>97</v>
      </c>
      <c r="D88" s="493">
        <v>2003</v>
      </c>
      <c r="E88" s="506">
        <v>2015</v>
      </c>
      <c r="F88" s="184" t="s">
        <v>88</v>
      </c>
      <c r="G88" s="192">
        <f t="shared" si="4"/>
        <v>2005848</v>
      </c>
      <c r="H88" s="192">
        <f>SUM(H89:H91)</f>
        <v>34733</v>
      </c>
      <c r="I88" s="189">
        <f>SUM(I89:I91)</f>
        <v>5000</v>
      </c>
      <c r="J88" s="179">
        <f>SUM(J89:J91)</f>
        <v>500</v>
      </c>
      <c r="K88" s="180">
        <f>SUM(K89:K91)</f>
        <v>500</v>
      </c>
      <c r="L88" s="3">
        <f>SUM(L89:L91)</f>
        <v>1965115</v>
      </c>
    </row>
    <row r="89" spans="1:14">
      <c r="A89" s="495"/>
      <c r="B89" s="496"/>
      <c r="C89" s="502"/>
      <c r="D89" s="495"/>
      <c r="E89" s="530"/>
      <c r="F89" s="185" t="s">
        <v>73</v>
      </c>
      <c r="G89" s="193">
        <f t="shared" si="4"/>
        <v>888363</v>
      </c>
      <c r="H89" s="193">
        <v>34733</v>
      </c>
      <c r="I89" s="190">
        <v>5000</v>
      </c>
      <c r="J89" s="90">
        <v>500</v>
      </c>
      <c r="K89" s="172">
        <v>500</v>
      </c>
      <c r="L89" s="3">
        <v>847630</v>
      </c>
    </row>
    <row r="90" spans="1:14">
      <c r="A90" s="495"/>
      <c r="B90" s="496"/>
      <c r="C90" s="502"/>
      <c r="D90" s="495"/>
      <c r="E90" s="530"/>
      <c r="F90" s="185" t="s">
        <v>76</v>
      </c>
      <c r="G90" s="193">
        <f t="shared" si="4"/>
        <v>0</v>
      </c>
      <c r="H90" s="193"/>
      <c r="I90" s="190"/>
      <c r="J90" s="90">
        <v>0</v>
      </c>
      <c r="K90" s="172">
        <v>0</v>
      </c>
    </row>
    <row r="91" spans="1:14">
      <c r="A91" s="495"/>
      <c r="B91" s="496"/>
      <c r="C91" s="502"/>
      <c r="D91" s="495"/>
      <c r="E91" s="530"/>
      <c r="F91" s="185" t="s">
        <v>45</v>
      </c>
      <c r="G91" s="193">
        <f t="shared" si="4"/>
        <v>1117485</v>
      </c>
      <c r="H91" s="193"/>
      <c r="I91" s="190"/>
      <c r="J91" s="90">
        <v>0</v>
      </c>
      <c r="K91" s="172">
        <v>0</v>
      </c>
      <c r="L91" s="3">
        <v>1117485</v>
      </c>
    </row>
    <row r="92" spans="1:14">
      <c r="A92" s="495" t="s">
        <v>31</v>
      </c>
      <c r="B92" s="496"/>
      <c r="C92" s="501" t="s">
        <v>97</v>
      </c>
      <c r="D92" s="495">
        <v>2009</v>
      </c>
      <c r="E92" s="530">
        <v>2014</v>
      </c>
      <c r="F92" s="186" t="s">
        <v>88</v>
      </c>
      <c r="G92" s="194">
        <f t="shared" si="4"/>
        <v>3500000</v>
      </c>
      <c r="H92" s="194">
        <f>SUM(H93:H94)</f>
        <v>58000</v>
      </c>
      <c r="I92" s="196">
        <f>SUM(I93:I94)</f>
        <v>0</v>
      </c>
      <c r="J92" s="170">
        <f>SUM(J93:J94)</f>
        <v>250000</v>
      </c>
      <c r="K92" s="171">
        <f>SUM(K93:K94)</f>
        <v>1600000</v>
      </c>
      <c r="L92" s="3">
        <f>SUM(L93:L94)</f>
        <v>1592000</v>
      </c>
    </row>
    <row r="93" spans="1:14">
      <c r="A93" s="495"/>
      <c r="B93" s="496"/>
      <c r="C93" s="502"/>
      <c r="D93" s="495"/>
      <c r="E93" s="530"/>
      <c r="F93" s="185" t="s">
        <v>73</v>
      </c>
      <c r="G93" s="193">
        <f t="shared" si="4"/>
        <v>1650000</v>
      </c>
      <c r="H93" s="193">
        <v>58000</v>
      </c>
      <c r="I93" s="190">
        <v>0</v>
      </c>
      <c r="J93" s="90">
        <v>250000</v>
      </c>
      <c r="K93" s="172">
        <v>1250000</v>
      </c>
      <c r="L93" s="3">
        <v>92000</v>
      </c>
    </row>
    <row r="94" spans="1:14" ht="13.5" thickBot="1">
      <c r="A94" s="497"/>
      <c r="B94" s="498"/>
      <c r="C94" s="549"/>
      <c r="D94" s="497"/>
      <c r="E94" s="531"/>
      <c r="F94" s="187" t="s">
        <v>62</v>
      </c>
      <c r="G94" s="195">
        <f t="shared" si="4"/>
        <v>1850000</v>
      </c>
      <c r="H94" s="195">
        <v>0</v>
      </c>
      <c r="I94" s="197">
        <v>0</v>
      </c>
      <c r="J94" s="96">
        <v>0</v>
      </c>
      <c r="K94" s="173">
        <v>350000</v>
      </c>
      <c r="L94" s="3">
        <v>1500000</v>
      </c>
    </row>
    <row r="95" spans="1:14" ht="15">
      <c r="A95" s="4"/>
      <c r="C95" s="156"/>
      <c r="D95" s="129"/>
      <c r="E95" s="129"/>
      <c r="F95" s="129"/>
      <c r="G95" s="315" t="s">
        <v>104</v>
      </c>
      <c r="H95" s="315"/>
    </row>
    <row r="96" spans="1:14" ht="15">
      <c r="A96" s="4"/>
      <c r="C96" s="156"/>
      <c r="D96" s="129"/>
      <c r="E96" s="129"/>
      <c r="F96" s="129"/>
      <c r="G96" s="315" t="s">
        <v>105</v>
      </c>
      <c r="H96" s="313"/>
    </row>
    <row r="97" spans="1:8" ht="15">
      <c r="A97" s="4"/>
      <c r="C97" s="156"/>
      <c r="D97" s="129"/>
      <c r="E97" s="129"/>
      <c r="F97" s="129"/>
      <c r="G97" s="314"/>
      <c r="H97" s="314"/>
    </row>
    <row r="98" spans="1:8" ht="15">
      <c r="A98" s="4"/>
      <c r="C98" s="156"/>
      <c r="D98" s="129"/>
      <c r="E98" s="129"/>
      <c r="F98" s="129"/>
      <c r="G98" s="614" t="s">
        <v>79</v>
      </c>
      <c r="H98" s="614"/>
    </row>
    <row r="99" spans="1:8" ht="15">
      <c r="A99" s="4"/>
      <c r="C99" s="156"/>
      <c r="D99" s="129"/>
      <c r="E99" s="129"/>
      <c r="F99" s="129"/>
    </row>
    <row r="100" spans="1:8" ht="15">
      <c r="A100" s="4"/>
      <c r="C100" s="156"/>
      <c r="D100" s="129"/>
      <c r="E100" s="129"/>
      <c r="F100" s="129"/>
    </row>
    <row r="101" spans="1:8" ht="15">
      <c r="A101" s="4"/>
      <c r="C101" s="156"/>
      <c r="D101" s="129"/>
      <c r="E101" s="129"/>
      <c r="F101" s="129"/>
    </row>
    <row r="102" spans="1:8" ht="15">
      <c r="A102" s="4"/>
      <c r="C102" s="156"/>
      <c r="D102" s="129"/>
      <c r="E102" s="129"/>
      <c r="F102" s="129"/>
    </row>
    <row r="103" spans="1:8" ht="15">
      <c r="A103" s="4"/>
      <c r="C103" s="156"/>
      <c r="D103" s="129"/>
      <c r="E103" s="129"/>
      <c r="F103" s="129"/>
    </row>
    <row r="104" spans="1:8" ht="15">
      <c r="A104" s="4"/>
      <c r="C104" s="156"/>
      <c r="D104" s="129"/>
      <c r="E104" s="129"/>
      <c r="F104" s="129"/>
    </row>
    <row r="105" spans="1:8" ht="15">
      <c r="A105" s="4"/>
      <c r="C105" s="156"/>
      <c r="D105" s="129"/>
      <c r="E105" s="129"/>
      <c r="F105" s="129"/>
    </row>
    <row r="106" spans="1:8" ht="15">
      <c r="A106" s="4"/>
      <c r="C106" s="156"/>
      <c r="D106" s="129"/>
      <c r="E106" s="129"/>
      <c r="F106" s="129"/>
    </row>
    <row r="107" spans="1:8" ht="15">
      <c r="A107" s="4"/>
      <c r="C107" s="156"/>
      <c r="D107" s="129"/>
      <c r="E107" s="129"/>
      <c r="F107" s="129"/>
    </row>
    <row r="108" spans="1:8" ht="15">
      <c r="A108" s="4"/>
      <c r="C108" s="156"/>
      <c r="D108" s="129"/>
      <c r="E108" s="129"/>
      <c r="F108" s="129"/>
    </row>
    <row r="109" spans="1:8" ht="15">
      <c r="A109" s="4"/>
      <c r="C109" s="156"/>
      <c r="D109" s="129"/>
      <c r="E109" s="129"/>
      <c r="F109" s="129"/>
    </row>
    <row r="110" spans="1:8" ht="15">
      <c r="A110" s="4"/>
      <c r="C110" s="156"/>
      <c r="D110" s="129"/>
      <c r="E110" s="129"/>
      <c r="F110" s="129"/>
    </row>
    <row r="111" spans="1:8" ht="15">
      <c r="A111" s="4"/>
      <c r="C111" s="156"/>
      <c r="D111" s="129"/>
      <c r="E111" s="129"/>
      <c r="F111" s="129"/>
    </row>
    <row r="112" spans="1:8" ht="15">
      <c r="A112" s="4"/>
      <c r="C112" s="156"/>
      <c r="D112" s="129"/>
      <c r="E112" s="129"/>
      <c r="F112" s="129"/>
    </row>
    <row r="113" spans="1:6" ht="15">
      <c r="A113" s="4"/>
      <c r="C113" s="156"/>
      <c r="D113" s="129"/>
      <c r="E113" s="129"/>
      <c r="F113" s="129"/>
    </row>
    <row r="114" spans="1:6" ht="15">
      <c r="A114" s="4"/>
      <c r="C114" s="156"/>
      <c r="D114" s="129"/>
      <c r="E114" s="129"/>
      <c r="F114" s="129"/>
    </row>
    <row r="115" spans="1:6" ht="15">
      <c r="A115" s="4"/>
      <c r="C115" s="156"/>
      <c r="D115" s="129"/>
      <c r="E115" s="129"/>
      <c r="F115" s="129"/>
    </row>
    <row r="116" spans="1:6" ht="15">
      <c r="A116" s="4"/>
      <c r="C116" s="156"/>
      <c r="D116" s="129"/>
      <c r="E116" s="129"/>
      <c r="F116" s="129"/>
    </row>
    <row r="117" spans="1:6" ht="15">
      <c r="A117" s="4"/>
      <c r="C117" s="156"/>
      <c r="D117" s="129"/>
      <c r="E117" s="129"/>
      <c r="F117" s="129"/>
    </row>
    <row r="118" spans="1:6" ht="15">
      <c r="A118" s="4"/>
      <c r="C118" s="156"/>
      <c r="D118" s="129"/>
      <c r="E118" s="129"/>
      <c r="F118" s="129"/>
    </row>
    <row r="119" spans="1:6" ht="15">
      <c r="A119" s="4"/>
      <c r="C119" s="156"/>
      <c r="D119" s="129"/>
      <c r="E119" s="129"/>
      <c r="F119" s="129"/>
    </row>
    <row r="120" spans="1:6" ht="15">
      <c r="A120" s="4"/>
      <c r="C120" s="156"/>
      <c r="D120" s="129"/>
      <c r="E120" s="129"/>
      <c r="F120" s="129"/>
    </row>
    <row r="121" spans="1:6" ht="15">
      <c r="A121" s="4"/>
      <c r="C121" s="156"/>
      <c r="D121" s="129"/>
      <c r="E121" s="129"/>
      <c r="F121" s="129"/>
    </row>
    <row r="122" spans="1:6" ht="15">
      <c r="A122" s="4"/>
      <c r="C122" s="156"/>
      <c r="D122" s="129"/>
      <c r="E122" s="129"/>
      <c r="F122" s="129"/>
    </row>
    <row r="123" spans="1:6" ht="15">
      <c r="A123" s="4"/>
      <c r="C123" s="156"/>
      <c r="D123" s="129"/>
      <c r="E123" s="129"/>
      <c r="F123" s="129"/>
    </row>
    <row r="124" spans="1:6" ht="15">
      <c r="A124" s="4"/>
      <c r="C124" s="156"/>
      <c r="D124" s="129"/>
      <c r="E124" s="129"/>
      <c r="F124" s="129"/>
    </row>
    <row r="125" spans="1:6" ht="15">
      <c r="A125" s="4"/>
      <c r="C125" s="156"/>
      <c r="D125" s="129"/>
      <c r="E125" s="129"/>
      <c r="F125" s="129"/>
    </row>
    <row r="126" spans="1:6" ht="15">
      <c r="A126" s="4"/>
      <c r="C126" s="156"/>
      <c r="D126" s="129"/>
      <c r="E126" s="129"/>
      <c r="F126" s="129"/>
    </row>
    <row r="127" spans="1:6" ht="15">
      <c r="A127" s="4"/>
      <c r="C127" s="156"/>
      <c r="D127" s="129"/>
      <c r="E127" s="129"/>
      <c r="F127" s="129"/>
    </row>
    <row r="128" spans="1:6" ht="15">
      <c r="A128" s="4"/>
      <c r="C128" s="156"/>
      <c r="D128" s="129"/>
      <c r="E128" s="129"/>
      <c r="F128" s="129"/>
    </row>
    <row r="129" spans="1:6" ht="15">
      <c r="A129" s="4"/>
      <c r="C129" s="156"/>
      <c r="D129" s="129"/>
      <c r="E129" s="129"/>
      <c r="F129" s="129"/>
    </row>
    <row r="130" spans="1:6" ht="15">
      <c r="A130" s="4"/>
      <c r="C130" s="156"/>
      <c r="D130" s="129"/>
      <c r="E130" s="129"/>
      <c r="F130" s="129"/>
    </row>
    <row r="131" spans="1:6" ht="15">
      <c r="A131" s="4"/>
      <c r="C131" s="156"/>
      <c r="D131" s="129"/>
      <c r="E131" s="129"/>
      <c r="F131" s="129"/>
    </row>
    <row r="132" spans="1:6" ht="15">
      <c r="A132" s="4"/>
      <c r="C132" s="156"/>
      <c r="D132" s="129"/>
      <c r="E132" s="129"/>
      <c r="F132" s="129"/>
    </row>
    <row r="133" spans="1:6" ht="15">
      <c r="A133" s="4"/>
      <c r="C133" s="156"/>
      <c r="D133" s="129"/>
      <c r="E133" s="129"/>
      <c r="F133" s="129"/>
    </row>
    <row r="134" spans="1:6" ht="15">
      <c r="A134" s="4"/>
      <c r="C134" s="156"/>
      <c r="D134" s="129"/>
      <c r="E134" s="129"/>
      <c r="F134" s="129"/>
    </row>
    <row r="135" spans="1:6" ht="15">
      <c r="A135" s="4"/>
      <c r="C135" s="156"/>
      <c r="D135" s="129"/>
      <c r="E135" s="129"/>
      <c r="F135" s="129"/>
    </row>
    <row r="136" spans="1:6" ht="15">
      <c r="A136" s="4"/>
      <c r="C136" s="156"/>
      <c r="D136" s="129"/>
      <c r="E136" s="129"/>
      <c r="F136" s="129"/>
    </row>
    <row r="137" spans="1:6" ht="15">
      <c r="A137" s="4"/>
      <c r="C137" s="156"/>
      <c r="D137" s="129"/>
      <c r="E137" s="129"/>
      <c r="F137" s="129"/>
    </row>
    <row r="138" spans="1:6" ht="15">
      <c r="A138" s="4"/>
      <c r="C138" s="156"/>
      <c r="D138" s="129"/>
      <c r="E138" s="129"/>
      <c r="F138" s="129"/>
    </row>
    <row r="139" spans="1:6" ht="15">
      <c r="A139" s="4"/>
      <c r="C139" s="156"/>
      <c r="D139" s="129"/>
      <c r="E139" s="129"/>
      <c r="F139" s="129"/>
    </row>
    <row r="140" spans="1:6" ht="15">
      <c r="A140" s="4"/>
      <c r="C140" s="156"/>
      <c r="D140" s="129"/>
      <c r="E140" s="129"/>
      <c r="F140" s="129"/>
    </row>
    <row r="141" spans="1:6" ht="15">
      <c r="A141" s="4"/>
      <c r="C141" s="156"/>
      <c r="D141" s="129"/>
      <c r="E141" s="129"/>
      <c r="F141" s="129"/>
    </row>
    <row r="142" spans="1:6" ht="15">
      <c r="A142" s="4"/>
      <c r="C142" s="156"/>
      <c r="D142" s="129"/>
      <c r="E142" s="129"/>
      <c r="F142" s="129"/>
    </row>
    <row r="143" spans="1:6" ht="15">
      <c r="A143" s="4"/>
      <c r="C143" s="156"/>
      <c r="D143" s="129"/>
      <c r="E143" s="129"/>
      <c r="F143" s="129"/>
    </row>
    <row r="144" spans="1:6" ht="15">
      <c r="A144" s="4"/>
      <c r="C144" s="156"/>
      <c r="D144" s="129"/>
      <c r="E144" s="129"/>
      <c r="F144" s="129"/>
    </row>
    <row r="145" spans="1:13" ht="15">
      <c r="A145" s="4"/>
      <c r="C145" s="156"/>
      <c r="D145" s="129"/>
      <c r="E145" s="129"/>
      <c r="F145" s="129"/>
    </row>
    <row r="146" spans="1:13" ht="15">
      <c r="A146" s="4"/>
      <c r="C146" s="156"/>
      <c r="D146" s="129"/>
      <c r="E146" s="129"/>
      <c r="F146" s="129"/>
    </row>
    <row r="147" spans="1:13" ht="15.75" thickBot="1">
      <c r="A147" s="4"/>
      <c r="C147" s="156"/>
      <c r="D147" s="129"/>
      <c r="E147" s="129"/>
      <c r="F147" s="129"/>
    </row>
    <row r="148" spans="1:13" ht="13.5" customHeight="1" thickBot="1">
      <c r="A148" s="102"/>
      <c r="B148" s="34"/>
      <c r="C148" s="552" t="s">
        <v>86</v>
      </c>
      <c r="D148" s="106" t="s">
        <v>64</v>
      </c>
      <c r="E148" s="34"/>
      <c r="F148" s="29" t="s">
        <v>65</v>
      </c>
      <c r="G148" s="51" t="s">
        <v>66</v>
      </c>
      <c r="H148" s="49"/>
      <c r="I148" s="52" t="s">
        <v>21</v>
      </c>
      <c r="J148" s="16"/>
      <c r="K148" s="53"/>
    </row>
    <row r="149" spans="1:13">
      <c r="A149" s="65" t="s">
        <v>67</v>
      </c>
      <c r="B149" s="105" t="s">
        <v>85</v>
      </c>
      <c r="C149" s="553"/>
      <c r="D149" s="54" t="s">
        <v>68</v>
      </c>
      <c r="E149" s="55" t="s">
        <v>69</v>
      </c>
      <c r="F149" s="46" t="s">
        <v>70</v>
      </c>
      <c r="G149" s="46" t="s">
        <v>71</v>
      </c>
      <c r="H149" s="44" t="s">
        <v>56</v>
      </c>
      <c r="I149" s="56"/>
      <c r="J149" s="47"/>
      <c r="K149" s="47"/>
    </row>
    <row r="150" spans="1:13">
      <c r="A150" s="50"/>
      <c r="B150" s="48"/>
      <c r="C150" s="553"/>
      <c r="D150" s="57"/>
      <c r="E150" s="55"/>
      <c r="F150" s="58"/>
      <c r="G150" s="59"/>
      <c r="H150" s="28" t="s">
        <v>72</v>
      </c>
      <c r="I150" s="36">
        <v>2007</v>
      </c>
      <c r="J150" s="60">
        <v>2008</v>
      </c>
      <c r="K150" s="60">
        <v>2009</v>
      </c>
    </row>
    <row r="151" spans="1:13" ht="18" customHeight="1" thickBot="1">
      <c r="A151" s="103"/>
      <c r="B151" s="48"/>
      <c r="C151" s="554"/>
      <c r="D151" s="57"/>
      <c r="E151" s="55"/>
      <c r="F151" s="58"/>
      <c r="G151" s="59"/>
      <c r="H151" s="28" t="s">
        <v>90</v>
      </c>
      <c r="I151" s="36"/>
      <c r="J151" s="60"/>
      <c r="K151" s="60"/>
    </row>
    <row r="152" spans="1:13" ht="12.75" customHeight="1">
      <c r="A152" s="609" t="s">
        <v>95</v>
      </c>
      <c r="B152" s="609" t="s">
        <v>96</v>
      </c>
      <c r="C152" s="532" t="s">
        <v>97</v>
      </c>
      <c r="D152" s="520">
        <v>2003</v>
      </c>
      <c r="E152" s="520">
        <v>2009</v>
      </c>
      <c r="F152" s="523"/>
      <c r="G152" s="526">
        <f>SUM(G157+G161+G165+G156)</f>
        <v>9189570</v>
      </c>
      <c r="H152" s="526">
        <f>SUM(H157+H161+H165+H156)</f>
        <v>5094570</v>
      </c>
      <c r="I152" s="526">
        <f>SUM(I157+I161+I165+I156)</f>
        <v>558000</v>
      </c>
      <c r="J152" s="526">
        <f>SUM(J157+J161+J165+J156)</f>
        <v>2537000</v>
      </c>
      <c r="K152" s="526">
        <f>SUM(K157+K161+K165+K156)</f>
        <v>1000000</v>
      </c>
    </row>
    <row r="153" spans="1:13">
      <c r="A153" s="610"/>
      <c r="B153" s="610"/>
      <c r="C153" s="533"/>
      <c r="D153" s="521"/>
      <c r="E153" s="521"/>
      <c r="F153" s="524"/>
      <c r="G153" s="527"/>
      <c r="H153" s="527"/>
      <c r="I153" s="527"/>
      <c r="J153" s="527"/>
      <c r="K153" s="527"/>
      <c r="L153" s="3"/>
      <c r="M153" s="68"/>
    </row>
    <row r="154" spans="1:13">
      <c r="A154" s="610"/>
      <c r="B154" s="610"/>
      <c r="C154" s="533"/>
      <c r="D154" s="521"/>
      <c r="E154" s="521"/>
      <c r="F154" s="524"/>
      <c r="G154" s="527"/>
      <c r="H154" s="527"/>
      <c r="I154" s="527"/>
      <c r="J154" s="527"/>
      <c r="K154" s="527"/>
      <c r="L154" s="3"/>
      <c r="M154" s="68"/>
    </row>
    <row r="155" spans="1:13" ht="24" customHeight="1" thickBot="1">
      <c r="A155" s="611"/>
      <c r="B155" s="611"/>
      <c r="C155" s="534"/>
      <c r="D155" s="522"/>
      <c r="E155" s="522"/>
      <c r="F155" s="525"/>
      <c r="G155" s="528"/>
      <c r="H155" s="528"/>
      <c r="I155" s="528"/>
      <c r="J155" s="528"/>
      <c r="K155" s="528"/>
      <c r="L155" s="3"/>
      <c r="M155" s="68"/>
    </row>
    <row r="156" spans="1:13" ht="31.5" customHeight="1">
      <c r="A156" s="612" t="s">
        <v>3</v>
      </c>
      <c r="B156" s="613"/>
      <c r="C156" s="157" t="s">
        <v>97</v>
      </c>
      <c r="D156" s="130">
        <v>2003</v>
      </c>
      <c r="E156" s="131">
        <v>2006</v>
      </c>
      <c r="F156" s="132" t="s">
        <v>88</v>
      </c>
      <c r="G156" s="133">
        <f t="shared" ref="G156:G168" si="5">SUM(H156:K156)</f>
        <v>5081833</v>
      </c>
      <c r="H156" s="134">
        <v>5081833</v>
      </c>
      <c r="I156" s="135">
        <v>0</v>
      </c>
      <c r="J156" s="134">
        <v>0</v>
      </c>
      <c r="K156" s="133">
        <v>0</v>
      </c>
      <c r="L156" s="3"/>
      <c r="M156" s="68"/>
    </row>
    <row r="157" spans="1:13" ht="12.75" customHeight="1">
      <c r="A157" s="586" t="s">
        <v>0</v>
      </c>
      <c r="B157" s="587"/>
      <c r="C157" s="6" t="s">
        <v>87</v>
      </c>
      <c r="D157" s="14">
        <v>2007</v>
      </c>
      <c r="E157" s="14">
        <v>2007</v>
      </c>
      <c r="F157" s="69" t="s">
        <v>88</v>
      </c>
      <c r="G157" s="70">
        <f t="shared" si="5"/>
        <v>425000</v>
      </c>
      <c r="H157" s="71">
        <f>SUM(H158:H160)</f>
        <v>0</v>
      </c>
      <c r="I157" s="126">
        <f>SUM(I158:I160)</f>
        <v>425000</v>
      </c>
      <c r="J157" s="71">
        <f>SUM(J158:J160)</f>
        <v>0</v>
      </c>
      <c r="K157" s="127">
        <f>SUM(K158:K160)</f>
        <v>0</v>
      </c>
    </row>
    <row r="158" spans="1:13">
      <c r="A158" s="588"/>
      <c r="B158" s="589"/>
      <c r="C158" s="6" t="s">
        <v>89</v>
      </c>
      <c r="D158" s="61"/>
      <c r="E158" s="61"/>
      <c r="F158" s="72" t="s">
        <v>73</v>
      </c>
      <c r="G158" s="15">
        <f t="shared" si="5"/>
        <v>38000</v>
      </c>
      <c r="H158" s="19">
        <v>0</v>
      </c>
      <c r="I158" s="7">
        <v>38000</v>
      </c>
      <c r="J158" s="19">
        <v>0</v>
      </c>
      <c r="K158" s="18">
        <v>0</v>
      </c>
      <c r="L158" s="3"/>
      <c r="M158" s="73"/>
    </row>
    <row r="159" spans="1:13">
      <c r="A159" s="588"/>
      <c r="B159" s="589"/>
      <c r="C159" s="6"/>
      <c r="D159" s="62"/>
      <c r="E159" s="14"/>
      <c r="F159" s="72" t="s">
        <v>76</v>
      </c>
      <c r="G159" s="15">
        <f t="shared" si="5"/>
        <v>387000</v>
      </c>
      <c r="H159" s="26">
        <v>0</v>
      </c>
      <c r="I159" s="7">
        <v>387000</v>
      </c>
      <c r="J159" s="19"/>
      <c r="K159" s="18">
        <v>0</v>
      </c>
      <c r="L159" s="3"/>
      <c r="M159" s="73"/>
    </row>
    <row r="160" spans="1:13">
      <c r="A160" s="607"/>
      <c r="B160" s="608"/>
      <c r="C160" s="74"/>
      <c r="D160" s="75"/>
      <c r="E160" s="75"/>
      <c r="F160" s="76" t="s">
        <v>62</v>
      </c>
      <c r="G160" s="77">
        <f t="shared" si="5"/>
        <v>0</v>
      </c>
      <c r="H160" s="78">
        <v>0</v>
      </c>
      <c r="I160" s="79">
        <v>0</v>
      </c>
      <c r="J160" s="80"/>
      <c r="K160" s="81">
        <v>0</v>
      </c>
      <c r="L160" s="3"/>
      <c r="M160" s="73"/>
    </row>
    <row r="161" spans="1:11" ht="12.75" customHeight="1">
      <c r="A161" s="586" t="s">
        <v>1</v>
      </c>
      <c r="B161" s="587"/>
      <c r="C161" s="6" t="s">
        <v>87</v>
      </c>
      <c r="D161" s="61">
        <v>2007</v>
      </c>
      <c r="E161" s="61">
        <v>2007</v>
      </c>
      <c r="F161" s="69" t="s">
        <v>88</v>
      </c>
      <c r="G161" s="70">
        <f t="shared" si="5"/>
        <v>133000</v>
      </c>
      <c r="H161" s="71">
        <v>0</v>
      </c>
      <c r="I161" s="82">
        <f>SUM(I162:I164)</f>
        <v>133000</v>
      </c>
      <c r="J161" s="83">
        <f>SUM(J162:J164)</f>
        <v>0</v>
      </c>
      <c r="K161" s="84">
        <f>SUM(K162:K164)</f>
        <v>0</v>
      </c>
    </row>
    <row r="162" spans="1:11">
      <c r="A162" s="588"/>
      <c r="B162" s="589"/>
      <c r="C162" s="6" t="s">
        <v>89</v>
      </c>
      <c r="D162" s="14"/>
      <c r="E162" s="14"/>
      <c r="F162" s="72" t="s">
        <v>73</v>
      </c>
      <c r="G162" s="26">
        <f t="shared" si="5"/>
        <v>13300</v>
      </c>
      <c r="H162" s="26"/>
      <c r="I162" s="7">
        <v>13300</v>
      </c>
      <c r="J162" s="19"/>
      <c r="K162" s="18">
        <v>0</v>
      </c>
    </row>
    <row r="163" spans="1:11">
      <c r="A163" s="588"/>
      <c r="B163" s="589"/>
      <c r="C163" s="25"/>
      <c r="D163" s="14"/>
      <c r="E163" s="14"/>
      <c r="F163" s="72" t="s">
        <v>76</v>
      </c>
      <c r="G163" s="26">
        <f t="shared" si="5"/>
        <v>119700</v>
      </c>
      <c r="H163" s="26"/>
      <c r="I163" s="7">
        <v>119700</v>
      </c>
      <c r="J163" s="19"/>
      <c r="K163" s="18">
        <v>0</v>
      </c>
    </row>
    <row r="164" spans="1:11">
      <c r="A164" s="607"/>
      <c r="B164" s="608"/>
      <c r="C164" s="74"/>
      <c r="D164" s="75"/>
      <c r="E164" s="75"/>
      <c r="F164" s="76" t="s">
        <v>83</v>
      </c>
      <c r="G164" s="78">
        <f t="shared" si="5"/>
        <v>0</v>
      </c>
      <c r="H164" s="78"/>
      <c r="I164" s="85"/>
      <c r="J164" s="63"/>
      <c r="K164" s="64">
        <v>0</v>
      </c>
    </row>
    <row r="165" spans="1:11" ht="12.75" customHeight="1">
      <c r="A165" s="586" t="s">
        <v>2</v>
      </c>
      <c r="B165" s="587"/>
      <c r="C165" s="6" t="s">
        <v>87</v>
      </c>
      <c r="D165" s="61">
        <v>2005</v>
      </c>
      <c r="E165" s="61">
        <v>2009</v>
      </c>
      <c r="F165" s="69" t="s">
        <v>88</v>
      </c>
      <c r="G165" s="70">
        <f t="shared" si="5"/>
        <v>3549737</v>
      </c>
      <c r="H165" s="71">
        <f>SUM(H166:H168)</f>
        <v>12737</v>
      </c>
      <c r="I165" s="82">
        <f>SUM(I166:I168)</f>
        <v>0</v>
      </c>
      <c r="J165" s="83">
        <f>SUM(J166:J168)</f>
        <v>2537000</v>
      </c>
      <c r="K165" s="84">
        <f>SUM(K166:K168)</f>
        <v>1000000</v>
      </c>
    </row>
    <row r="166" spans="1:11">
      <c r="A166" s="588"/>
      <c r="B166" s="589"/>
      <c r="C166" s="6" t="s">
        <v>89</v>
      </c>
      <c r="D166" s="14"/>
      <c r="E166" s="14"/>
      <c r="F166" s="72" t="s">
        <v>73</v>
      </c>
      <c r="G166" s="26">
        <f t="shared" si="5"/>
        <v>49737</v>
      </c>
      <c r="H166" s="26">
        <v>12737</v>
      </c>
      <c r="I166" s="7"/>
      <c r="J166" s="19">
        <v>37000</v>
      </c>
      <c r="K166" s="18"/>
    </row>
    <row r="167" spans="1:11">
      <c r="A167" s="588"/>
      <c r="B167" s="589"/>
      <c r="C167" s="25"/>
      <c r="D167" s="14"/>
      <c r="E167" s="14"/>
      <c r="F167" s="72" t="s">
        <v>76</v>
      </c>
      <c r="G167" s="26">
        <f t="shared" si="5"/>
        <v>482500</v>
      </c>
      <c r="H167" s="26"/>
      <c r="I167" s="7"/>
      <c r="J167" s="19">
        <v>482500</v>
      </c>
      <c r="K167" s="18"/>
    </row>
    <row r="168" spans="1:11" ht="13.5" thickBot="1">
      <c r="A168" s="590"/>
      <c r="B168" s="591"/>
      <c r="C168" s="35"/>
      <c r="D168" s="17"/>
      <c r="E168" s="17"/>
      <c r="F168" s="87" t="s">
        <v>83</v>
      </c>
      <c r="G168" s="86">
        <f t="shared" si="5"/>
        <v>3017500</v>
      </c>
      <c r="H168" s="86"/>
      <c r="I168" s="21"/>
      <c r="J168" s="67">
        <v>2017500</v>
      </c>
      <c r="K168" s="45">
        <v>1000000</v>
      </c>
    </row>
    <row r="169" spans="1:11">
      <c r="A169" s="128"/>
      <c r="B169" s="128"/>
      <c r="C169" s="25"/>
      <c r="D169" s="25"/>
      <c r="E169" s="25"/>
      <c r="F169" s="107"/>
      <c r="G169" s="27"/>
      <c r="H169" s="27"/>
      <c r="I169" s="7"/>
      <c r="J169" s="7"/>
      <c r="K169" s="7"/>
    </row>
    <row r="170" spans="1:11">
      <c r="A170" s="128"/>
      <c r="B170" s="128"/>
      <c r="C170" s="25"/>
      <c r="D170" s="25"/>
      <c r="E170" s="25"/>
      <c r="F170" s="107"/>
      <c r="G170" s="27"/>
      <c r="H170" s="27"/>
      <c r="I170" s="7"/>
      <c r="J170" s="7"/>
      <c r="K170" s="7"/>
    </row>
    <row r="171" spans="1:11">
      <c r="A171" s="128"/>
      <c r="B171" s="128"/>
      <c r="C171" s="25"/>
      <c r="D171" s="25"/>
      <c r="E171" s="25"/>
      <c r="F171" s="107"/>
      <c r="G171" s="27"/>
      <c r="H171" s="27"/>
      <c r="I171" s="7"/>
      <c r="J171" s="7"/>
      <c r="K171" s="7"/>
    </row>
    <row r="172" spans="1:11">
      <c r="A172" s="128"/>
      <c r="B172" s="128"/>
      <c r="C172" s="25"/>
      <c r="D172" s="25"/>
      <c r="E172" s="25"/>
      <c r="F172" s="107"/>
      <c r="G172" s="27"/>
      <c r="H172" s="27"/>
      <c r="I172" s="7"/>
      <c r="J172" s="7"/>
      <c r="K172" s="7"/>
    </row>
    <row r="173" spans="1:11" ht="13.5" thickBot="1">
      <c r="A173" s="128"/>
      <c r="B173" s="128"/>
      <c r="C173" s="25"/>
      <c r="D173" s="25"/>
      <c r="E173" s="25"/>
      <c r="F173" s="107"/>
      <c r="G173" s="27"/>
      <c r="H173" s="27"/>
      <c r="I173" s="7"/>
      <c r="J173" s="7"/>
      <c r="K173" s="7"/>
    </row>
    <row r="174" spans="1:11" s="2" customFormat="1" ht="12.75" customHeight="1">
      <c r="A174" s="592" t="s">
        <v>4</v>
      </c>
      <c r="B174" s="577" t="s">
        <v>96</v>
      </c>
      <c r="C174" s="532" t="s">
        <v>97</v>
      </c>
      <c r="D174" s="487">
        <v>2005</v>
      </c>
      <c r="E174" s="487">
        <v>2007</v>
      </c>
      <c r="F174" s="487"/>
      <c r="G174" s="489">
        <f>SUM(G176+G180+G182)</f>
        <v>2338647</v>
      </c>
      <c r="H174" s="489">
        <f>SUM(H176+H180+H182)</f>
        <v>108647</v>
      </c>
      <c r="I174" s="489">
        <f>SUM(I176+I180+I182)</f>
        <v>2230000</v>
      </c>
      <c r="J174" s="489">
        <f>SUM(J176+J180+J182)</f>
        <v>0</v>
      </c>
      <c r="K174" s="489">
        <f>SUM(K176+K180+K182)</f>
        <v>0</v>
      </c>
    </row>
    <row r="175" spans="1:11" s="2" customFormat="1" ht="46.5" customHeight="1" thickBot="1">
      <c r="A175" s="593"/>
      <c r="B175" s="578"/>
      <c r="C175" s="534"/>
      <c r="D175" s="488"/>
      <c r="E175" s="488"/>
      <c r="F175" s="488"/>
      <c r="G175" s="490"/>
      <c r="H175" s="490"/>
      <c r="I175" s="490"/>
      <c r="J175" s="490"/>
      <c r="K175" s="490"/>
    </row>
    <row r="176" spans="1:11" ht="12.75" customHeight="1">
      <c r="A176" s="584" t="s">
        <v>5</v>
      </c>
      <c r="B176" s="585"/>
      <c r="C176" s="158" t="s">
        <v>87</v>
      </c>
      <c r="D176" s="23">
        <v>2005</v>
      </c>
      <c r="E176" s="108">
        <v>2007</v>
      </c>
      <c r="F176" s="23" t="s">
        <v>88</v>
      </c>
      <c r="G176" s="109">
        <f>SUM(H176:I176)</f>
        <v>921647</v>
      </c>
      <c r="H176" s="109">
        <f>SUM(H177:H179)</f>
        <v>31647</v>
      </c>
      <c r="I176" s="109">
        <f>SUM(I177:I179)</f>
        <v>890000</v>
      </c>
      <c r="J176" s="109">
        <f>SUM(J177:J179)</f>
        <v>0</v>
      </c>
      <c r="K176" s="109">
        <f>SUM(K177:K179)</f>
        <v>0</v>
      </c>
    </row>
    <row r="177" spans="1:11">
      <c r="A177" s="537"/>
      <c r="B177" s="538"/>
      <c r="C177" s="32" t="s">
        <v>89</v>
      </c>
      <c r="D177" s="13"/>
      <c r="E177" s="4"/>
      <c r="F177" s="13" t="s">
        <v>73</v>
      </c>
      <c r="G177" s="19">
        <f>SUM(H177:I177)</f>
        <v>41647</v>
      </c>
      <c r="H177" s="19">
        <v>31647</v>
      </c>
      <c r="I177" s="7">
        <v>10000</v>
      </c>
      <c r="J177" s="19"/>
      <c r="K177" s="12">
        <v>0</v>
      </c>
    </row>
    <row r="178" spans="1:11">
      <c r="A178" s="537"/>
      <c r="B178" s="538"/>
      <c r="C178" s="32"/>
      <c r="D178" s="13"/>
      <c r="E178" s="4"/>
      <c r="F178" s="72" t="s">
        <v>76</v>
      </c>
      <c r="G178" s="19">
        <f>SUM(H178:I178)</f>
        <v>801000</v>
      </c>
      <c r="H178" s="13"/>
      <c r="I178" s="4">
        <v>801000</v>
      </c>
      <c r="J178" s="19"/>
      <c r="K178" s="12"/>
    </row>
    <row r="179" spans="1:11">
      <c r="A179" s="550"/>
      <c r="B179" s="551"/>
      <c r="C179" s="159"/>
      <c r="D179" s="104"/>
      <c r="E179" s="110"/>
      <c r="F179" s="76" t="s">
        <v>83</v>
      </c>
      <c r="G179" s="63">
        <f>SUM(H179:I179)</f>
        <v>79000</v>
      </c>
      <c r="H179" s="104"/>
      <c r="I179" s="110">
        <v>79000</v>
      </c>
      <c r="J179" s="63"/>
      <c r="K179" s="42">
        <v>0</v>
      </c>
    </row>
    <row r="180" spans="1:11" ht="12.75" customHeight="1">
      <c r="A180" s="535" t="s">
        <v>6</v>
      </c>
      <c r="B180" s="536"/>
      <c r="C180" s="160" t="s">
        <v>87</v>
      </c>
      <c r="D180" s="111">
        <v>2007</v>
      </c>
      <c r="E180" s="112">
        <v>2007</v>
      </c>
      <c r="F180" s="111" t="s">
        <v>88</v>
      </c>
      <c r="G180" s="113">
        <f>SUM(H180:K180)</f>
        <v>50000</v>
      </c>
      <c r="H180" s="111"/>
      <c r="I180" s="112">
        <f>SUM(I181)</f>
        <v>50000</v>
      </c>
      <c r="J180" s="113"/>
      <c r="K180" s="114"/>
    </row>
    <row r="181" spans="1:11" ht="24" customHeight="1">
      <c r="A181" s="550"/>
      <c r="B181" s="551"/>
      <c r="C181" s="161" t="s">
        <v>89</v>
      </c>
      <c r="D181" s="115"/>
      <c r="E181" s="116"/>
      <c r="F181" s="115" t="s">
        <v>73</v>
      </c>
      <c r="G181" s="117">
        <f>SUM(H181:K181)</f>
        <v>50000</v>
      </c>
      <c r="H181" s="115">
        <v>0</v>
      </c>
      <c r="I181" s="116">
        <v>50000</v>
      </c>
      <c r="J181" s="117"/>
      <c r="K181" s="118"/>
    </row>
    <row r="182" spans="1:11" ht="12.75" customHeight="1">
      <c r="A182" s="535" t="s">
        <v>7</v>
      </c>
      <c r="B182" s="536"/>
      <c r="C182" s="32" t="s">
        <v>87</v>
      </c>
      <c r="D182" s="13">
        <v>2006</v>
      </c>
      <c r="E182" s="4">
        <v>2007</v>
      </c>
      <c r="F182" s="13" t="s">
        <v>88</v>
      </c>
      <c r="G182" s="19">
        <f>SUM(H182:I182)</f>
        <v>1367000</v>
      </c>
      <c r="H182" s="13">
        <f>SUM(H183:H185)</f>
        <v>77000</v>
      </c>
      <c r="I182" s="13">
        <f>SUM(I183:I185)</f>
        <v>1290000</v>
      </c>
      <c r="J182" s="13">
        <f>SUM(J183:J184)</f>
        <v>0</v>
      </c>
      <c r="K182" s="13">
        <f>SUM(K183:K184)</f>
        <v>0</v>
      </c>
    </row>
    <row r="183" spans="1:11">
      <c r="A183" s="537"/>
      <c r="B183" s="538"/>
      <c r="C183" s="32" t="s">
        <v>89</v>
      </c>
      <c r="D183" s="13"/>
      <c r="E183" s="4"/>
      <c r="F183" s="13" t="s">
        <v>73</v>
      </c>
      <c r="G183" s="19">
        <f>SUM(H183:I183)</f>
        <v>25000</v>
      </c>
      <c r="H183" s="13">
        <v>15000</v>
      </c>
      <c r="I183" s="7">
        <v>10000</v>
      </c>
      <c r="J183" s="13">
        <v>0</v>
      </c>
      <c r="K183" s="12">
        <v>0</v>
      </c>
    </row>
    <row r="184" spans="1:11">
      <c r="A184" s="537"/>
      <c r="B184" s="538"/>
      <c r="C184" s="32"/>
      <c r="D184" s="13"/>
      <c r="E184" s="4"/>
      <c r="F184" s="72" t="s">
        <v>76</v>
      </c>
      <c r="G184" s="19">
        <f>SUM(H184:I184)</f>
        <v>1161000</v>
      </c>
      <c r="H184" s="13">
        <v>0</v>
      </c>
      <c r="I184" s="7">
        <v>1161000</v>
      </c>
      <c r="J184" s="13">
        <v>0</v>
      </c>
      <c r="K184" s="12">
        <v>0</v>
      </c>
    </row>
    <row r="185" spans="1:11" ht="13.5" customHeight="1" thickBot="1">
      <c r="A185" s="539"/>
      <c r="B185" s="540"/>
      <c r="C185" s="39"/>
      <c r="D185" s="20"/>
      <c r="E185" s="66"/>
      <c r="F185" s="87" t="s">
        <v>83</v>
      </c>
      <c r="G185" s="67">
        <f>SUM(H185:I185)</f>
        <v>181000</v>
      </c>
      <c r="H185" s="20">
        <v>62000</v>
      </c>
      <c r="I185" s="66">
        <v>119000</v>
      </c>
      <c r="J185" s="20">
        <v>0</v>
      </c>
      <c r="K185" s="24">
        <v>0</v>
      </c>
    </row>
    <row r="186" spans="1:11" ht="13.5" thickBot="1">
      <c r="A186" s="119"/>
      <c r="B186" s="4"/>
      <c r="C186" s="6"/>
      <c r="D186" s="4"/>
      <c r="E186" s="4"/>
      <c r="F186" s="107"/>
      <c r="G186" s="7"/>
      <c r="H186" s="4"/>
      <c r="I186" s="4"/>
      <c r="J186" s="4"/>
      <c r="K186" s="4"/>
    </row>
    <row r="187" spans="1:11" s="2" customFormat="1" ht="12.75" customHeight="1">
      <c r="A187" s="577" t="s">
        <v>13</v>
      </c>
      <c r="B187" s="577" t="s">
        <v>63</v>
      </c>
      <c r="C187" s="491" t="s">
        <v>14</v>
      </c>
      <c r="D187" s="487">
        <v>2005</v>
      </c>
      <c r="E187" s="487">
        <v>2009</v>
      </c>
      <c r="F187" s="487"/>
      <c r="G187" s="489">
        <f>SUM(G189+G192+G195+G198+G201+G204)</f>
        <v>2224850</v>
      </c>
      <c r="H187" s="489">
        <f>SUM(H189+H192+H195+H198+H201+H204)</f>
        <v>109850</v>
      </c>
      <c r="I187" s="489">
        <f>SUM(I189+I192+I195+I198+I201+I204)</f>
        <v>59000</v>
      </c>
      <c r="J187" s="489">
        <f>SUM(J189+J192+J195+J198+J201+J204)</f>
        <v>464000</v>
      </c>
      <c r="K187" s="489">
        <f>SUM(K189+K192+K195+K198+K201+K204)</f>
        <v>1592000</v>
      </c>
    </row>
    <row r="188" spans="1:11" s="2" customFormat="1" ht="31.5" customHeight="1" thickBot="1">
      <c r="A188" s="578"/>
      <c r="B188" s="578"/>
      <c r="C188" s="492"/>
      <c r="D188" s="488"/>
      <c r="E188" s="488"/>
      <c r="F188" s="488"/>
      <c r="G188" s="490"/>
      <c r="H188" s="490"/>
      <c r="I188" s="490"/>
      <c r="J188" s="490"/>
      <c r="K188" s="490"/>
    </row>
    <row r="189" spans="1:11" ht="12.75" customHeight="1">
      <c r="A189" s="573" t="s">
        <v>8</v>
      </c>
      <c r="B189" s="574"/>
      <c r="C189" s="158" t="s">
        <v>87</v>
      </c>
      <c r="D189" s="23">
        <v>2005</v>
      </c>
      <c r="E189" s="23">
        <v>2009</v>
      </c>
      <c r="F189" s="108" t="s">
        <v>88</v>
      </c>
      <c r="G189" s="109">
        <f>SUM(H189:K189)</f>
        <v>549350</v>
      </c>
      <c r="H189" s="109">
        <f>SUM(H190:H191)</f>
        <v>50350</v>
      </c>
      <c r="I189" s="109">
        <f>SUM(I190:I191)</f>
        <v>5000</v>
      </c>
      <c r="J189" s="109">
        <f>SUM(J190:J191)</f>
        <v>245000</v>
      </c>
      <c r="K189" s="43">
        <f>SUM(K190:K191)</f>
        <v>249000</v>
      </c>
    </row>
    <row r="190" spans="1:11">
      <c r="A190" s="569"/>
      <c r="B190" s="570"/>
      <c r="C190" s="32" t="s">
        <v>89</v>
      </c>
      <c r="D190" s="13"/>
      <c r="E190" s="13"/>
      <c r="F190" s="4" t="s">
        <v>73</v>
      </c>
      <c r="G190" s="19">
        <f>SUM(H190:K190)</f>
        <v>125200</v>
      </c>
      <c r="H190" s="19">
        <v>50350</v>
      </c>
      <c r="I190" s="13">
        <v>5000</v>
      </c>
      <c r="J190" s="19">
        <v>32500</v>
      </c>
      <c r="K190" s="18">
        <v>37350</v>
      </c>
    </row>
    <row r="191" spans="1:11" ht="13.5" thickBot="1">
      <c r="A191" s="571"/>
      <c r="B191" s="572"/>
      <c r="C191" s="39"/>
      <c r="D191" s="20"/>
      <c r="E191" s="20"/>
      <c r="F191" s="66" t="s">
        <v>94</v>
      </c>
      <c r="G191" s="67">
        <f>SUM(H191:K191)</f>
        <v>424150</v>
      </c>
      <c r="H191" s="20">
        <v>0</v>
      </c>
      <c r="I191" s="20"/>
      <c r="J191" s="67">
        <v>212500</v>
      </c>
      <c r="K191" s="45">
        <v>211650</v>
      </c>
    </row>
    <row r="192" spans="1:11" ht="12.75" customHeight="1">
      <c r="A192" s="573" t="s">
        <v>9</v>
      </c>
      <c r="B192" s="574"/>
      <c r="C192" s="158" t="s">
        <v>87</v>
      </c>
      <c r="D192" s="108">
        <v>2006</v>
      </c>
      <c r="E192" s="23">
        <v>2009</v>
      </c>
      <c r="F192" s="108" t="s">
        <v>88</v>
      </c>
      <c r="G192" s="109">
        <f>SUM(H192:K192)</f>
        <v>393000</v>
      </c>
      <c r="H192" s="30">
        <f>SUM(H193:H194)</f>
        <v>18000</v>
      </c>
      <c r="I192" s="109">
        <f>SUM(I193:I194)</f>
        <v>1000</v>
      </c>
      <c r="J192" s="30">
        <f>SUM(J193:J194)</f>
        <v>0</v>
      </c>
      <c r="K192" s="109">
        <f>SUM(K193:K194)</f>
        <v>374000</v>
      </c>
    </row>
    <row r="193" spans="1:11">
      <c r="A193" s="569"/>
      <c r="B193" s="570"/>
      <c r="C193" s="32" t="s">
        <v>89</v>
      </c>
      <c r="D193" s="4"/>
      <c r="E193" s="13"/>
      <c r="F193" s="4" t="s">
        <v>73</v>
      </c>
      <c r="G193" s="19">
        <v>53000</v>
      </c>
      <c r="H193" s="7">
        <v>18000</v>
      </c>
      <c r="I193" s="19">
        <v>1000</v>
      </c>
      <c r="J193" s="7">
        <v>0</v>
      </c>
      <c r="K193" s="19">
        <v>34000</v>
      </c>
    </row>
    <row r="194" spans="1:11">
      <c r="A194" s="575"/>
      <c r="B194" s="576"/>
      <c r="C194" s="159"/>
      <c r="D194" s="110"/>
      <c r="E194" s="104"/>
      <c r="F194" s="110" t="s">
        <v>94</v>
      </c>
      <c r="G194" s="63">
        <f t="shared" ref="G194:G206" si="6">SUM(H194:K194)</f>
        <v>340000</v>
      </c>
      <c r="H194" s="110"/>
      <c r="I194" s="104"/>
      <c r="J194" s="110">
        <v>0</v>
      </c>
      <c r="K194" s="63">
        <v>340000</v>
      </c>
    </row>
    <row r="195" spans="1:11" ht="12.75" customHeight="1">
      <c r="A195" s="567" t="s">
        <v>10</v>
      </c>
      <c r="B195" s="568"/>
      <c r="C195" s="160" t="s">
        <v>87</v>
      </c>
      <c r="D195" s="112">
        <v>2006</v>
      </c>
      <c r="E195" s="111">
        <v>2009</v>
      </c>
      <c r="F195" s="112" t="s">
        <v>88</v>
      </c>
      <c r="G195" s="113">
        <f t="shared" si="6"/>
        <v>390000</v>
      </c>
      <c r="H195" s="120">
        <f>SUM(H196:H197)</f>
        <v>15000</v>
      </c>
      <c r="I195" s="113">
        <f>SUM(I196:I197)</f>
        <v>1000</v>
      </c>
      <c r="J195" s="120">
        <f>SUM(J196:J197)</f>
        <v>0</v>
      </c>
      <c r="K195" s="113">
        <f>SUM(K196:K197)</f>
        <v>374000</v>
      </c>
    </row>
    <row r="196" spans="1:11">
      <c r="A196" s="569"/>
      <c r="B196" s="570"/>
      <c r="C196" s="32" t="s">
        <v>89</v>
      </c>
      <c r="D196" s="4"/>
      <c r="E196" s="13"/>
      <c r="F196" s="4" t="s">
        <v>73</v>
      </c>
      <c r="G196" s="19">
        <f t="shared" si="6"/>
        <v>50000</v>
      </c>
      <c r="H196" s="4">
        <v>15000</v>
      </c>
      <c r="I196" s="19">
        <v>1000</v>
      </c>
      <c r="J196" s="4">
        <v>0</v>
      </c>
      <c r="K196" s="19">
        <v>34000</v>
      </c>
    </row>
    <row r="197" spans="1:11">
      <c r="A197" s="575"/>
      <c r="B197" s="576"/>
      <c r="C197" s="159"/>
      <c r="D197" s="110"/>
      <c r="E197" s="104"/>
      <c r="F197" s="110" t="s">
        <v>94</v>
      </c>
      <c r="G197" s="63">
        <f t="shared" si="6"/>
        <v>340000</v>
      </c>
      <c r="H197" s="110"/>
      <c r="I197" s="104"/>
      <c r="J197" s="110">
        <v>0</v>
      </c>
      <c r="K197" s="63">
        <v>340000</v>
      </c>
    </row>
    <row r="198" spans="1:11" ht="12.75" customHeight="1">
      <c r="A198" s="567" t="s">
        <v>11</v>
      </c>
      <c r="B198" s="568"/>
      <c r="C198" s="32" t="s">
        <v>87</v>
      </c>
      <c r="D198" s="4">
        <v>2006</v>
      </c>
      <c r="E198" s="13">
        <v>2009</v>
      </c>
      <c r="F198" s="4" t="s">
        <v>88</v>
      </c>
      <c r="G198" s="19">
        <f t="shared" si="6"/>
        <v>383500</v>
      </c>
      <c r="H198" s="7">
        <f>SUM(H199:H200)</f>
        <v>8500</v>
      </c>
      <c r="I198" s="19">
        <f>SUM(I199:I200)</f>
        <v>1000</v>
      </c>
      <c r="J198" s="7">
        <f>SUM(J199:J200)</f>
        <v>0</v>
      </c>
      <c r="K198" s="19">
        <f>SUM(K199:K200)</f>
        <v>374000</v>
      </c>
    </row>
    <row r="199" spans="1:11">
      <c r="A199" s="569"/>
      <c r="B199" s="570"/>
      <c r="C199" s="32" t="s">
        <v>89</v>
      </c>
      <c r="D199" s="4"/>
      <c r="E199" s="13"/>
      <c r="F199" s="4" t="s">
        <v>73</v>
      </c>
      <c r="G199" s="19">
        <f t="shared" si="6"/>
        <v>43500</v>
      </c>
      <c r="H199" s="4">
        <v>8500</v>
      </c>
      <c r="I199" s="19">
        <v>1000</v>
      </c>
      <c r="J199" s="4">
        <v>0</v>
      </c>
      <c r="K199" s="19">
        <v>34000</v>
      </c>
    </row>
    <row r="200" spans="1:11" ht="13.5" thickBot="1">
      <c r="A200" s="571"/>
      <c r="B200" s="572"/>
      <c r="C200" s="39"/>
      <c r="D200" s="66"/>
      <c r="E200" s="20"/>
      <c r="F200" s="66" t="s">
        <v>94</v>
      </c>
      <c r="G200" s="67">
        <f t="shared" si="6"/>
        <v>340000</v>
      </c>
      <c r="H200" s="66"/>
      <c r="I200" s="20"/>
      <c r="J200" s="66">
        <v>0</v>
      </c>
      <c r="K200" s="67">
        <v>340000</v>
      </c>
    </row>
    <row r="201" spans="1:11" ht="12.75" customHeight="1">
      <c r="A201" s="573" t="s">
        <v>12</v>
      </c>
      <c r="B201" s="574"/>
      <c r="C201" s="158" t="s">
        <v>87</v>
      </c>
      <c r="D201" s="108">
        <v>2005</v>
      </c>
      <c r="E201" s="23">
        <v>2009</v>
      </c>
      <c r="F201" s="108" t="s">
        <v>88</v>
      </c>
      <c r="G201" s="109">
        <f t="shared" si="6"/>
        <v>459000</v>
      </c>
      <c r="H201" s="30">
        <f>SUM(H202:H203)</f>
        <v>18000</v>
      </c>
      <c r="I201" s="109">
        <f>SUM(I202:I203)</f>
        <v>1000</v>
      </c>
      <c r="J201" s="30">
        <f>SUM(J202:J203)</f>
        <v>219000</v>
      </c>
      <c r="K201" s="109">
        <f>SUM(K202:K203)</f>
        <v>221000</v>
      </c>
    </row>
    <row r="202" spans="1:11">
      <c r="A202" s="569"/>
      <c r="B202" s="570"/>
      <c r="C202" s="32" t="s">
        <v>89</v>
      </c>
      <c r="D202" s="4"/>
      <c r="E202" s="13"/>
      <c r="F202" s="4" t="s">
        <v>73</v>
      </c>
      <c r="G202" s="19">
        <f t="shared" si="6"/>
        <v>84150</v>
      </c>
      <c r="H202" s="7">
        <v>18000</v>
      </c>
      <c r="I202" s="13">
        <v>1000</v>
      </c>
      <c r="J202" s="7">
        <v>32000</v>
      </c>
      <c r="K202" s="19">
        <v>33150</v>
      </c>
    </row>
    <row r="203" spans="1:11" ht="24.75" customHeight="1">
      <c r="A203" s="575"/>
      <c r="B203" s="576"/>
      <c r="C203" s="159"/>
      <c r="D203" s="110"/>
      <c r="E203" s="104"/>
      <c r="F203" s="110" t="s">
        <v>94</v>
      </c>
      <c r="G203" s="63">
        <f t="shared" si="6"/>
        <v>374850</v>
      </c>
      <c r="H203" s="110">
        <v>0</v>
      </c>
      <c r="I203" s="104"/>
      <c r="J203" s="85">
        <v>187000</v>
      </c>
      <c r="K203" s="63">
        <v>187850</v>
      </c>
    </row>
    <row r="204" spans="1:11" ht="12.75" customHeight="1">
      <c r="A204" s="567" t="s">
        <v>15</v>
      </c>
      <c r="B204" s="568"/>
      <c r="C204" s="32" t="s">
        <v>87</v>
      </c>
      <c r="D204" s="4">
        <v>2007</v>
      </c>
      <c r="E204" s="13">
        <v>2007</v>
      </c>
      <c r="F204" s="4" t="s">
        <v>88</v>
      </c>
      <c r="G204" s="13">
        <f t="shared" si="6"/>
        <v>50000</v>
      </c>
      <c r="H204" s="4">
        <f>SUM(H205:H206)</f>
        <v>0</v>
      </c>
      <c r="I204" s="13">
        <f>SUM(I205:I206)</f>
        <v>50000</v>
      </c>
      <c r="J204" s="4">
        <f>SUM(J205:J206)</f>
        <v>0</v>
      </c>
      <c r="K204" s="13">
        <f>SUM(K205:K206)</f>
        <v>0</v>
      </c>
    </row>
    <row r="205" spans="1:11">
      <c r="A205" s="569"/>
      <c r="B205" s="570"/>
      <c r="C205" s="32" t="s">
        <v>89</v>
      </c>
      <c r="D205" s="4"/>
      <c r="E205" s="13"/>
      <c r="F205" s="4" t="s">
        <v>73</v>
      </c>
      <c r="G205" s="13">
        <f t="shared" si="6"/>
        <v>10000</v>
      </c>
      <c r="H205" s="4">
        <v>0</v>
      </c>
      <c r="I205" s="13">
        <v>10000</v>
      </c>
      <c r="J205" s="4"/>
      <c r="K205" s="13"/>
    </row>
    <row r="206" spans="1:11" ht="13.5" thickBot="1">
      <c r="A206" s="571"/>
      <c r="B206" s="572"/>
      <c r="C206" s="39"/>
      <c r="D206" s="66"/>
      <c r="E206" s="20"/>
      <c r="F206" s="66" t="s">
        <v>62</v>
      </c>
      <c r="G206" s="20">
        <f t="shared" si="6"/>
        <v>40000</v>
      </c>
      <c r="H206" s="66">
        <v>0</v>
      </c>
      <c r="I206" s="20">
        <v>40000</v>
      </c>
      <c r="J206" s="66"/>
      <c r="K206" s="20"/>
    </row>
    <row r="223" spans="8:8" customFormat="1">
      <c r="H223" s="33" t="s">
        <v>77</v>
      </c>
    </row>
    <row r="224" spans="8:8" customFormat="1">
      <c r="H224" s="33" t="s">
        <v>78</v>
      </c>
    </row>
    <row r="225" spans="8:8" customFormat="1">
      <c r="H225" s="33"/>
    </row>
    <row r="226" spans="8:8" customFormat="1">
      <c r="H226" s="33"/>
    </row>
    <row r="227" spans="8:8" customFormat="1">
      <c r="H227" s="1" t="s">
        <v>79</v>
      </c>
    </row>
  </sheetData>
  <mergeCells count="138">
    <mergeCell ref="P39:S39"/>
    <mergeCell ref="A161:B164"/>
    <mergeCell ref="A152:A155"/>
    <mergeCell ref="A156:B156"/>
    <mergeCell ref="A157:B160"/>
    <mergeCell ref="B152:B155"/>
    <mergeCell ref="G98:H98"/>
    <mergeCell ref="G68:G69"/>
    <mergeCell ref="H68:K68"/>
    <mergeCell ref="F68:F69"/>
    <mergeCell ref="A43:B46"/>
    <mergeCell ref="A40:B42"/>
    <mergeCell ref="B39:C39"/>
    <mergeCell ref="E75:E78"/>
    <mergeCell ref="E47:E50"/>
    <mergeCell ref="E92:E94"/>
    <mergeCell ref="C88:C91"/>
    <mergeCell ref="B71:C71"/>
    <mergeCell ref="A92:B94"/>
    <mergeCell ref="C92:C94"/>
    <mergeCell ref="A47:B50"/>
    <mergeCell ref="A68:A69"/>
    <mergeCell ref="B68:B69"/>
    <mergeCell ref="A56:B59"/>
    <mergeCell ref="C1:F1"/>
    <mergeCell ref="C2:F2"/>
    <mergeCell ref="C3:F3"/>
    <mergeCell ref="E28:E32"/>
    <mergeCell ref="D22:D27"/>
    <mergeCell ref="D8:E9"/>
    <mergeCell ref="B11:C11"/>
    <mergeCell ref="A22:B27"/>
    <mergeCell ref="B8:B9"/>
    <mergeCell ref="A17:B21"/>
    <mergeCell ref="A8:A9"/>
    <mergeCell ref="C8:C9"/>
    <mergeCell ref="C28:C32"/>
    <mergeCell ref="A28:B32"/>
    <mergeCell ref="A12:B16"/>
    <mergeCell ref="C17:C21"/>
    <mergeCell ref="D17:D21"/>
    <mergeCell ref="E17:E21"/>
    <mergeCell ref="A204:B206"/>
    <mergeCell ref="A192:B194"/>
    <mergeCell ref="A195:B197"/>
    <mergeCell ref="A198:B200"/>
    <mergeCell ref="A201:B203"/>
    <mergeCell ref="A189:B191"/>
    <mergeCell ref="A187:A188"/>
    <mergeCell ref="B187:B188"/>
    <mergeCell ref="E12:E16"/>
    <mergeCell ref="D28:D32"/>
    <mergeCell ref="E22:E27"/>
    <mergeCell ref="C22:C27"/>
    <mergeCell ref="C40:C42"/>
    <mergeCell ref="A176:B179"/>
    <mergeCell ref="A165:B168"/>
    <mergeCell ref="A174:A175"/>
    <mergeCell ref="B174:B175"/>
    <mergeCell ref="A36:A37"/>
    <mergeCell ref="B36:B37"/>
    <mergeCell ref="C36:C37"/>
    <mergeCell ref="C56:C59"/>
    <mergeCell ref="C43:C46"/>
    <mergeCell ref="D43:D46"/>
    <mergeCell ref="D152:D155"/>
    <mergeCell ref="K174:K175"/>
    <mergeCell ref="J174:J175"/>
    <mergeCell ref="H174:H175"/>
    <mergeCell ref="J152:J155"/>
    <mergeCell ref="K152:K155"/>
    <mergeCell ref="H152:H155"/>
    <mergeCell ref="I152:I155"/>
    <mergeCell ref="I174:I175"/>
    <mergeCell ref="I187:I188"/>
    <mergeCell ref="J187:J188"/>
    <mergeCell ref="K187:K188"/>
    <mergeCell ref="H187:H188"/>
    <mergeCell ref="H8:K8"/>
    <mergeCell ref="G8:G9"/>
    <mergeCell ref="E56:E59"/>
    <mergeCell ref="D36:E37"/>
    <mergeCell ref="D56:D59"/>
    <mergeCell ref="E40:E42"/>
    <mergeCell ref="D47:D50"/>
    <mergeCell ref="D40:D42"/>
    <mergeCell ref="E53:E55"/>
    <mergeCell ref="F8:F9"/>
    <mergeCell ref="H36:K36"/>
    <mergeCell ref="G36:G37"/>
    <mergeCell ref="F36:F37"/>
    <mergeCell ref="D12:D16"/>
    <mergeCell ref="C47:C50"/>
    <mergeCell ref="C148:C151"/>
    <mergeCell ref="C53:C55"/>
    <mergeCell ref="C68:C69"/>
    <mergeCell ref="C12:C16"/>
    <mergeCell ref="E174:E175"/>
    <mergeCell ref="D174:D175"/>
    <mergeCell ref="E43:E46"/>
    <mergeCell ref="B52:C52"/>
    <mergeCell ref="A182:B185"/>
    <mergeCell ref="D68:E69"/>
    <mergeCell ref="D53:D55"/>
    <mergeCell ref="D79:D81"/>
    <mergeCell ref="A53:B55"/>
    <mergeCell ref="E72:E74"/>
    <mergeCell ref="B87:C87"/>
    <mergeCell ref="C82:C85"/>
    <mergeCell ref="A180:B181"/>
    <mergeCell ref="E79:E81"/>
    <mergeCell ref="D88:D91"/>
    <mergeCell ref="C174:C175"/>
    <mergeCell ref="E88:E91"/>
    <mergeCell ref="F187:F188"/>
    <mergeCell ref="G187:G188"/>
    <mergeCell ref="D187:D188"/>
    <mergeCell ref="E187:E188"/>
    <mergeCell ref="C187:C188"/>
    <mergeCell ref="A88:B91"/>
    <mergeCell ref="A82:B85"/>
    <mergeCell ref="D82:D85"/>
    <mergeCell ref="A72:B74"/>
    <mergeCell ref="C72:C74"/>
    <mergeCell ref="C75:C78"/>
    <mergeCell ref="D72:D74"/>
    <mergeCell ref="A75:B78"/>
    <mergeCell ref="A79:B81"/>
    <mergeCell ref="C79:C81"/>
    <mergeCell ref="G174:G175"/>
    <mergeCell ref="E152:E155"/>
    <mergeCell ref="F152:F155"/>
    <mergeCell ref="G152:G155"/>
    <mergeCell ref="D75:D78"/>
    <mergeCell ref="E82:E85"/>
    <mergeCell ref="D92:D94"/>
    <mergeCell ref="C152:C155"/>
    <mergeCell ref="F174:F175"/>
  </mergeCells>
  <pageMargins left="0.78740157480314965" right="0.19685039370078741" top="0.59055118110236227" bottom="0.59055118110236227" header="0.51181102362204722" footer="0.51181102362204722"/>
  <pageSetup paperSize="9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25"/>
  <sheetViews>
    <sheetView tabSelected="1" zoomScaleNormal="100" workbookViewId="0">
      <selection activeCell="B19" sqref="B19"/>
    </sheetView>
  </sheetViews>
  <sheetFormatPr defaultRowHeight="12.75"/>
  <cols>
    <col min="1" max="1" width="31.85546875" style="121" customWidth="1"/>
    <col min="2" max="2" width="54" style="121" customWidth="1"/>
    <col min="3" max="3" width="9.28515625" style="41" hidden="1" customWidth="1"/>
    <col min="4" max="4" width="0" style="31" hidden="1" customWidth="1"/>
    <col min="5" max="5" width="14.5703125" style="31" customWidth="1"/>
    <col min="6" max="6" width="10.28515625" style="41" customWidth="1"/>
    <col min="7" max="7" width="10.140625" style="41" customWidth="1"/>
    <col min="8" max="8" width="9.5703125" style="31" bestFit="1" customWidth="1"/>
    <col min="9" max="9" width="9.140625" style="31"/>
    <col min="10" max="10" width="11.42578125" style="31" customWidth="1"/>
    <col min="11" max="16384" width="9.140625" style="31"/>
  </cols>
  <sheetData>
    <row r="1" spans="1:7" ht="16.5" customHeight="1">
      <c r="B1" s="137" t="s">
        <v>122</v>
      </c>
      <c r="G1" s="99" t="s">
        <v>194</v>
      </c>
    </row>
    <row r="2" spans="1:7" ht="15">
      <c r="A2" s="472"/>
      <c r="B2" s="312" t="s">
        <v>162</v>
      </c>
      <c r="G2" s="99" t="s">
        <v>204</v>
      </c>
    </row>
    <row r="3" spans="1:7" ht="8.25" customHeight="1" thickBot="1">
      <c r="B3" s="312"/>
      <c r="G3" s="99"/>
    </row>
    <row r="4" spans="1:7" s="93" customFormat="1">
      <c r="A4" s="630" t="s">
        <v>54</v>
      </c>
      <c r="B4" s="632" t="s">
        <v>55</v>
      </c>
      <c r="C4" s="122" t="s">
        <v>91</v>
      </c>
      <c r="D4" s="146" t="s">
        <v>57</v>
      </c>
      <c r="E4" s="621" t="s">
        <v>192</v>
      </c>
      <c r="F4" s="624" t="s">
        <v>92</v>
      </c>
      <c r="G4" s="634"/>
    </row>
    <row r="5" spans="1:7" s="93" customFormat="1">
      <c r="A5" s="631"/>
      <c r="B5" s="633"/>
      <c r="C5" s="123" t="s">
        <v>22</v>
      </c>
      <c r="D5" s="147" t="s">
        <v>74</v>
      </c>
      <c r="E5" s="622"/>
      <c r="F5" s="626" t="s">
        <v>73</v>
      </c>
      <c r="G5" s="628" t="s">
        <v>93</v>
      </c>
    </row>
    <row r="6" spans="1:7" s="93" customFormat="1" ht="13.5" thickBot="1">
      <c r="A6" s="631"/>
      <c r="B6" s="633"/>
      <c r="C6" s="123"/>
      <c r="D6" s="147" t="s">
        <v>75</v>
      </c>
      <c r="E6" s="622"/>
      <c r="F6" s="635"/>
      <c r="G6" s="636"/>
    </row>
    <row r="7" spans="1:7" s="92" customFormat="1" ht="18.75" customHeight="1" thickBot="1">
      <c r="A7" s="341" t="s">
        <v>59</v>
      </c>
      <c r="B7" s="400"/>
      <c r="C7" s="342">
        <v>900100</v>
      </c>
      <c r="D7" s="343">
        <v>160900</v>
      </c>
      <c r="E7" s="344">
        <f>SUM(F7:G7)</f>
        <v>2157600</v>
      </c>
      <c r="F7" s="344">
        <f>SUM(F8:F40)</f>
        <v>939297</v>
      </c>
      <c r="G7" s="344">
        <f>SUM(G8:G40)</f>
        <v>1218303</v>
      </c>
    </row>
    <row r="8" spans="1:7" s="93" customFormat="1" ht="27" customHeight="1">
      <c r="A8" s="418" t="s">
        <v>155</v>
      </c>
      <c r="B8" s="448" t="s">
        <v>195</v>
      </c>
      <c r="C8" s="142">
        <v>1240000</v>
      </c>
      <c r="D8" s="140">
        <v>110000</v>
      </c>
      <c r="E8" s="152">
        <f>SUM(F8:G8)</f>
        <v>20000</v>
      </c>
      <c r="F8" s="124">
        <v>20000</v>
      </c>
      <c r="G8" s="124">
        <v>0</v>
      </c>
    </row>
    <row r="9" spans="1:7" s="93" customFormat="1" ht="18.75" customHeight="1">
      <c r="A9" s="453"/>
      <c r="B9" s="455" t="s">
        <v>128</v>
      </c>
      <c r="C9" s="142"/>
      <c r="D9" s="149"/>
      <c r="E9" s="152">
        <f>SUM(F9:G9)</f>
        <v>638000</v>
      </c>
      <c r="F9" s="142">
        <v>419697</v>
      </c>
      <c r="G9" s="124">
        <v>218303</v>
      </c>
    </row>
    <row r="10" spans="1:7" s="93" customFormat="1" ht="19.5" customHeight="1">
      <c r="A10" s="439"/>
      <c r="B10" s="448" t="s">
        <v>82</v>
      </c>
      <c r="C10" s="456"/>
      <c r="D10" s="456"/>
      <c r="E10" s="152">
        <f>SUM(F10:G10)</f>
        <v>1200000</v>
      </c>
      <c r="F10" s="124">
        <v>200000</v>
      </c>
      <c r="G10" s="124">
        <v>1000000</v>
      </c>
    </row>
    <row r="11" spans="1:7" s="93" customFormat="1" ht="24" customHeight="1">
      <c r="A11" s="385"/>
      <c r="B11" s="448" t="s">
        <v>196</v>
      </c>
      <c r="C11" s="142"/>
      <c r="D11" s="149"/>
      <c r="E11" s="152">
        <f>SUM(F11:G11)</f>
        <v>9100</v>
      </c>
      <c r="F11" s="124">
        <v>9100</v>
      </c>
      <c r="G11" s="124">
        <v>0</v>
      </c>
    </row>
    <row r="12" spans="1:7" s="93" customFormat="1" ht="17.25" customHeight="1">
      <c r="A12" s="385"/>
      <c r="B12" s="448" t="s">
        <v>163</v>
      </c>
      <c r="C12" s="142"/>
      <c r="D12" s="140"/>
      <c r="E12" s="152">
        <f t="shared" ref="E12" si="0">SUM(F12:G12)</f>
        <v>20000</v>
      </c>
      <c r="F12" s="124">
        <v>20000</v>
      </c>
      <c r="G12" s="124">
        <v>0</v>
      </c>
    </row>
    <row r="13" spans="1:7" s="93" customFormat="1" ht="27.75" customHeight="1">
      <c r="A13" s="385"/>
      <c r="B13" s="448" t="s">
        <v>205</v>
      </c>
      <c r="C13" s="142"/>
      <c r="D13" s="149"/>
      <c r="E13" s="152">
        <f t="shared" ref="E13:E15" si="1">SUM(F13:G13)</f>
        <v>180000</v>
      </c>
      <c r="F13" s="124">
        <v>180000</v>
      </c>
      <c r="G13" s="124">
        <v>0</v>
      </c>
    </row>
    <row r="14" spans="1:7" s="93" customFormat="1" ht="25.5" customHeight="1">
      <c r="A14" s="385"/>
      <c r="B14" s="448" t="s">
        <v>197</v>
      </c>
      <c r="C14" s="142"/>
      <c r="D14" s="149"/>
      <c r="E14" s="152">
        <f t="shared" si="1"/>
        <v>2000</v>
      </c>
      <c r="F14" s="124">
        <v>2000</v>
      </c>
      <c r="G14" s="124"/>
    </row>
    <row r="15" spans="1:7" s="93" customFormat="1" ht="19.5" customHeight="1">
      <c r="A15" s="385"/>
      <c r="B15" s="447" t="s">
        <v>168</v>
      </c>
      <c r="C15" s="142"/>
      <c r="D15" s="149"/>
      <c r="E15" s="152">
        <f t="shared" si="1"/>
        <v>4000</v>
      </c>
      <c r="F15" s="124">
        <v>4000</v>
      </c>
      <c r="G15" s="124">
        <v>0</v>
      </c>
    </row>
    <row r="16" spans="1:7" s="93" customFormat="1" ht="14.25" customHeight="1">
      <c r="A16" s="385"/>
      <c r="B16" s="448" t="s">
        <v>198</v>
      </c>
      <c r="C16" s="142"/>
      <c r="D16" s="149"/>
      <c r="E16" s="152">
        <f t="shared" ref="E16:E21" si="2">SUM(F16:G16)</f>
        <v>11000</v>
      </c>
      <c r="F16" s="124">
        <v>11000</v>
      </c>
      <c r="G16" s="124">
        <v>0</v>
      </c>
    </row>
    <row r="17" spans="1:7" s="93" customFormat="1" ht="18" customHeight="1">
      <c r="A17" s="385"/>
      <c r="B17" s="448" t="s">
        <v>199</v>
      </c>
      <c r="C17" s="142">
        <v>30000</v>
      </c>
      <c r="D17" s="140">
        <v>30000</v>
      </c>
      <c r="E17" s="152">
        <f t="shared" si="2"/>
        <v>9100</v>
      </c>
      <c r="F17" s="124">
        <v>9100</v>
      </c>
      <c r="G17" s="124">
        <v>0</v>
      </c>
    </row>
    <row r="18" spans="1:7" s="93" customFormat="1" ht="19.5" customHeight="1">
      <c r="A18" s="385"/>
      <c r="B18" s="448" t="s">
        <v>186</v>
      </c>
      <c r="C18" s="142">
        <v>83000</v>
      </c>
      <c r="D18" s="140">
        <v>83000</v>
      </c>
      <c r="E18" s="152">
        <f t="shared" si="2"/>
        <v>8000</v>
      </c>
      <c r="F18" s="124">
        <v>8000</v>
      </c>
      <c r="G18" s="124">
        <v>0</v>
      </c>
    </row>
    <row r="19" spans="1:7" s="93" customFormat="1" ht="17.25" customHeight="1">
      <c r="A19" s="385"/>
      <c r="B19" s="448" t="s">
        <v>200</v>
      </c>
      <c r="C19" s="142"/>
      <c r="D19" s="140"/>
      <c r="E19" s="152">
        <f t="shared" si="2"/>
        <v>3000</v>
      </c>
      <c r="F19" s="142">
        <v>3000</v>
      </c>
      <c r="G19" s="124"/>
    </row>
    <row r="20" spans="1:7" s="93" customFormat="1" ht="18" customHeight="1">
      <c r="A20" s="385"/>
      <c r="B20" s="449" t="s">
        <v>201</v>
      </c>
      <c r="C20" s="143"/>
      <c r="D20" s="224"/>
      <c r="E20" s="152">
        <f t="shared" si="2"/>
        <v>3300</v>
      </c>
      <c r="F20" s="143">
        <v>3300</v>
      </c>
      <c r="G20" s="226"/>
    </row>
    <row r="21" spans="1:7" s="93" customFormat="1" hidden="1">
      <c r="A21" s="385"/>
      <c r="B21" s="448" t="s">
        <v>173</v>
      </c>
      <c r="C21" s="142"/>
      <c r="D21" s="140"/>
      <c r="E21" s="152">
        <f t="shared" si="2"/>
        <v>0</v>
      </c>
      <c r="F21" s="142">
        <v>0</v>
      </c>
      <c r="G21" s="124"/>
    </row>
    <row r="22" spans="1:7" s="93" customFormat="1" ht="27.75" hidden="1" customHeight="1">
      <c r="A22" s="440"/>
      <c r="B22" s="448" t="s">
        <v>172</v>
      </c>
      <c r="C22" s="144">
        <v>1000</v>
      </c>
      <c r="D22" s="233">
        <v>1000</v>
      </c>
      <c r="E22" s="277">
        <f>SUM(F22:G22)</f>
        <v>0</v>
      </c>
      <c r="F22" s="144">
        <v>0</v>
      </c>
      <c r="G22" s="234"/>
    </row>
    <row r="23" spans="1:7" s="93" customFormat="1" ht="16.5" customHeight="1">
      <c r="A23" s="385"/>
      <c r="B23" s="448" t="s">
        <v>187</v>
      </c>
      <c r="C23" s="142"/>
      <c r="D23" s="140"/>
      <c r="E23" s="152">
        <f>SUM(F23:G23)</f>
        <v>6800</v>
      </c>
      <c r="F23" s="142">
        <v>6800</v>
      </c>
      <c r="G23" s="124"/>
    </row>
    <row r="24" spans="1:7" ht="16.5" customHeight="1" thickBot="1">
      <c r="A24" s="385"/>
      <c r="B24" s="448" t="s">
        <v>188</v>
      </c>
      <c r="C24" s="97"/>
      <c r="D24" s="150"/>
      <c r="E24" s="278">
        <f>SUM(F24:G24)</f>
        <v>11700</v>
      </c>
      <c r="F24" s="97">
        <v>11700</v>
      </c>
      <c r="G24" s="98"/>
    </row>
    <row r="25" spans="1:7" hidden="1">
      <c r="A25" s="385"/>
      <c r="B25" s="401"/>
      <c r="C25" s="88"/>
      <c r="D25" s="88"/>
      <c r="E25" s="38"/>
      <c r="F25" s="88"/>
      <c r="G25" s="372"/>
    </row>
    <row r="26" spans="1:7" hidden="1">
      <c r="A26" s="385"/>
      <c r="B26" s="401"/>
      <c r="C26" s="88"/>
      <c r="D26" s="88"/>
      <c r="E26" s="38"/>
      <c r="F26" s="88"/>
      <c r="G26" s="372"/>
    </row>
    <row r="27" spans="1:7" ht="18" hidden="1" customHeight="1">
      <c r="A27" s="385"/>
      <c r="B27" s="401"/>
      <c r="C27" s="88"/>
      <c r="D27" s="88"/>
      <c r="E27" s="38"/>
      <c r="F27" s="88"/>
      <c r="G27" s="372"/>
    </row>
    <row r="28" spans="1:7" ht="13.5" hidden="1" thickBot="1">
      <c r="A28" s="385"/>
      <c r="B28" s="401"/>
      <c r="C28" s="88"/>
      <c r="D28" s="88"/>
      <c r="E28" s="38"/>
      <c r="F28" s="88"/>
      <c r="G28" s="372"/>
    </row>
    <row r="29" spans="1:7" ht="12.75" hidden="1" customHeight="1">
      <c r="A29" s="630" t="s">
        <v>54</v>
      </c>
      <c r="B29" s="632" t="s">
        <v>55</v>
      </c>
      <c r="C29" s="122" t="s">
        <v>91</v>
      </c>
      <c r="D29" s="146" t="s">
        <v>57</v>
      </c>
      <c r="E29" s="621" t="s">
        <v>53</v>
      </c>
      <c r="F29" s="624" t="s">
        <v>92</v>
      </c>
      <c r="G29" s="625"/>
    </row>
    <row r="30" spans="1:7" hidden="1">
      <c r="A30" s="631"/>
      <c r="B30" s="639"/>
      <c r="C30" s="123" t="s">
        <v>22</v>
      </c>
      <c r="D30" s="147" t="s">
        <v>74</v>
      </c>
      <c r="E30" s="622"/>
      <c r="F30" s="626" t="s">
        <v>73</v>
      </c>
      <c r="G30" s="628" t="s">
        <v>93</v>
      </c>
    </row>
    <row r="31" spans="1:7" ht="13.5" hidden="1" thickBot="1">
      <c r="A31" s="638"/>
      <c r="B31" s="640"/>
      <c r="C31" s="227"/>
      <c r="D31" s="228" t="s">
        <v>75</v>
      </c>
      <c r="E31" s="623"/>
      <c r="F31" s="627"/>
      <c r="G31" s="629"/>
    </row>
    <row r="32" spans="1:7" ht="27.75" hidden="1" customHeight="1">
      <c r="A32" s="145"/>
      <c r="B32" s="402" t="s">
        <v>48</v>
      </c>
      <c r="C32" s="142"/>
      <c r="D32" s="140"/>
      <c r="E32" s="152">
        <f t="shared" ref="E32:E40" si="3">SUM(F32:G32)</f>
        <v>0</v>
      </c>
      <c r="F32" s="142">
        <v>0</v>
      </c>
      <c r="G32" s="124"/>
    </row>
    <row r="33" spans="1:8" hidden="1">
      <c r="A33" s="145"/>
      <c r="B33" s="402"/>
      <c r="C33" s="142"/>
      <c r="D33" s="140"/>
      <c r="E33" s="152">
        <f t="shared" si="3"/>
        <v>0</v>
      </c>
      <c r="F33" s="142"/>
      <c r="G33" s="124"/>
    </row>
    <row r="34" spans="1:8" hidden="1">
      <c r="A34" s="145"/>
      <c r="B34" s="399" t="s">
        <v>47</v>
      </c>
      <c r="C34" s="142"/>
      <c r="D34" s="140"/>
      <c r="E34" s="152">
        <f t="shared" si="3"/>
        <v>0</v>
      </c>
      <c r="F34" s="142">
        <v>0</v>
      </c>
      <c r="G34" s="124"/>
    </row>
    <row r="35" spans="1:8" hidden="1">
      <c r="A35" s="145"/>
      <c r="B35" s="402" t="s">
        <v>40</v>
      </c>
      <c r="C35" s="142">
        <v>44900</v>
      </c>
      <c r="D35" s="140">
        <v>44900</v>
      </c>
      <c r="E35" s="152">
        <f t="shared" si="3"/>
        <v>0</v>
      </c>
      <c r="F35" s="142">
        <v>0</v>
      </c>
      <c r="G35" s="124"/>
    </row>
    <row r="36" spans="1:8" ht="13.5" hidden="1" customHeight="1">
      <c r="A36" s="385"/>
      <c r="B36" s="399" t="s">
        <v>41</v>
      </c>
      <c r="C36" s="142"/>
      <c r="D36" s="140"/>
      <c r="E36" s="152">
        <f t="shared" si="3"/>
        <v>0</v>
      </c>
      <c r="F36" s="142">
        <v>0</v>
      </c>
      <c r="G36" s="124">
        <v>0</v>
      </c>
    </row>
    <row r="37" spans="1:8" ht="13.5" hidden="1" customHeight="1">
      <c r="A37" s="325"/>
      <c r="B37" s="399" t="s">
        <v>49</v>
      </c>
      <c r="C37" s="142"/>
      <c r="D37" s="140"/>
      <c r="E37" s="152">
        <f t="shared" si="3"/>
        <v>0</v>
      </c>
      <c r="F37" s="142">
        <v>0</v>
      </c>
      <c r="G37" s="124"/>
    </row>
    <row r="38" spans="1:8" hidden="1">
      <c r="A38" s="325"/>
      <c r="B38" s="402"/>
      <c r="C38" s="142"/>
      <c r="D38" s="140"/>
      <c r="E38" s="152"/>
      <c r="F38" s="142"/>
      <c r="G38" s="124"/>
    </row>
    <row r="39" spans="1:8" ht="26.25" hidden="1" thickBot="1">
      <c r="A39" s="325"/>
      <c r="B39" s="403" t="s">
        <v>42</v>
      </c>
      <c r="C39" s="143">
        <v>66000</v>
      </c>
      <c r="D39" s="224">
        <v>10000</v>
      </c>
      <c r="E39" s="368">
        <f t="shared" si="3"/>
        <v>0</v>
      </c>
      <c r="F39" s="143">
        <v>0</v>
      </c>
      <c r="G39" s="226"/>
    </row>
    <row r="40" spans="1:8" ht="26.25" thickBot="1">
      <c r="A40" s="438" t="s">
        <v>190</v>
      </c>
      <c r="B40" s="404" t="s">
        <v>148</v>
      </c>
      <c r="C40" s="369"/>
      <c r="D40" s="370"/>
      <c r="E40" s="460">
        <f t="shared" si="3"/>
        <v>31600</v>
      </c>
      <c r="F40" s="461">
        <v>31600</v>
      </c>
      <c r="G40" s="371"/>
    </row>
    <row r="41" spans="1:8" ht="13.5" thickBot="1">
      <c r="A41" s="341" t="s">
        <v>60</v>
      </c>
      <c r="B41" s="400"/>
      <c r="C41" s="342"/>
      <c r="D41" s="346"/>
      <c r="E41" s="347">
        <f>SUM(F41:G41)</f>
        <v>190000</v>
      </c>
      <c r="F41" s="344">
        <f>SUM(F43:F56)+F57</f>
        <v>190000</v>
      </c>
      <c r="G41" s="344">
        <f>SUM(G43:G56)+G57</f>
        <v>0</v>
      </c>
    </row>
    <row r="42" spans="1:8" ht="38.25" hidden="1" customHeight="1">
      <c r="A42" s="420" t="s">
        <v>50</v>
      </c>
      <c r="B42" s="398" t="s">
        <v>102</v>
      </c>
      <c r="C42" s="144"/>
      <c r="D42" s="345"/>
      <c r="E42" s="277">
        <f t="shared" ref="E42:E68" si="4">SUM(F42:G42)</f>
        <v>0</v>
      </c>
      <c r="F42" s="389">
        <v>0</v>
      </c>
      <c r="G42" s="331">
        <v>0</v>
      </c>
    </row>
    <row r="43" spans="1:8" ht="26.25" customHeight="1" thickBot="1">
      <c r="A43" s="397" t="s">
        <v>160</v>
      </c>
      <c r="B43" s="447" t="s">
        <v>189</v>
      </c>
      <c r="C43" s="142">
        <v>15000</v>
      </c>
      <c r="D43" s="140">
        <v>15000</v>
      </c>
      <c r="E43" s="152">
        <f t="shared" ref="E43" si="5">SUM(F43:G43)</f>
        <v>25000</v>
      </c>
      <c r="F43" s="454">
        <v>25000</v>
      </c>
      <c r="G43" s="292">
        <v>0</v>
      </c>
    </row>
    <row r="44" spans="1:8" ht="24.75" customHeight="1">
      <c r="A44" s="397" t="s">
        <v>191</v>
      </c>
      <c r="B44" s="448" t="s">
        <v>177</v>
      </c>
      <c r="C44" s="142">
        <v>15000</v>
      </c>
      <c r="D44" s="140">
        <v>15000</v>
      </c>
      <c r="E44" s="152">
        <f t="shared" si="4"/>
        <v>15000</v>
      </c>
      <c r="F44" s="454">
        <v>15000</v>
      </c>
      <c r="G44" s="292">
        <v>0</v>
      </c>
      <c r="H44" s="436"/>
    </row>
    <row r="45" spans="1:8" ht="15" customHeight="1">
      <c r="A45" s="486"/>
      <c r="B45" s="399" t="s">
        <v>176</v>
      </c>
      <c r="C45" s="142"/>
      <c r="D45" s="140"/>
      <c r="E45" s="152">
        <f t="shared" si="4"/>
        <v>16000</v>
      </c>
      <c r="F45" s="151">
        <v>16000</v>
      </c>
      <c r="G45" s="292">
        <v>0</v>
      </c>
    </row>
    <row r="46" spans="1:8" ht="17.25" customHeight="1">
      <c r="A46" s="452"/>
      <c r="B46" s="447" t="s">
        <v>164</v>
      </c>
      <c r="C46" s="142"/>
      <c r="D46" s="140"/>
      <c r="E46" s="152">
        <f t="shared" si="4"/>
        <v>13000</v>
      </c>
      <c r="F46" s="151">
        <v>13000</v>
      </c>
      <c r="G46" s="292">
        <v>0</v>
      </c>
    </row>
    <row r="47" spans="1:8" ht="20.25" customHeight="1">
      <c r="A47" s="452"/>
      <c r="B47" s="447" t="s">
        <v>165</v>
      </c>
      <c r="C47" s="142"/>
      <c r="D47" s="140"/>
      <c r="E47" s="152">
        <f t="shared" si="4"/>
        <v>16000</v>
      </c>
      <c r="F47" s="151">
        <v>16000</v>
      </c>
      <c r="G47" s="292">
        <v>0</v>
      </c>
    </row>
    <row r="48" spans="1:8" ht="16.5" customHeight="1">
      <c r="A48" s="452"/>
      <c r="B48" s="448" t="s">
        <v>171</v>
      </c>
      <c r="C48" s="142"/>
      <c r="D48" s="140"/>
      <c r="E48" s="152">
        <f t="shared" si="4"/>
        <v>5000</v>
      </c>
      <c r="F48" s="151">
        <v>5000</v>
      </c>
      <c r="G48" s="292">
        <v>0</v>
      </c>
    </row>
    <row r="49" spans="1:7" ht="27" customHeight="1" thickBot="1">
      <c r="A49" s="420"/>
      <c r="B49" s="399" t="s">
        <v>157</v>
      </c>
      <c r="C49" s="142"/>
      <c r="D49" s="140"/>
      <c r="E49" s="152">
        <f t="shared" si="4"/>
        <v>100000</v>
      </c>
      <c r="F49" s="151">
        <v>100000</v>
      </c>
      <c r="G49" s="292">
        <v>0</v>
      </c>
    </row>
    <row r="50" spans="1:7" ht="18" hidden="1" customHeight="1">
      <c r="A50" s="418"/>
      <c r="B50" s="399" t="s">
        <v>129</v>
      </c>
      <c r="C50" s="142"/>
      <c r="D50" s="140"/>
      <c r="E50" s="152">
        <f t="shared" si="4"/>
        <v>0</v>
      </c>
      <c r="F50" s="151">
        <v>0</v>
      </c>
      <c r="G50" s="292">
        <v>0</v>
      </c>
    </row>
    <row r="51" spans="1:7" ht="12.75" hidden="1" customHeight="1" thickBot="1">
      <c r="A51" s="418"/>
      <c r="B51" s="405" t="s">
        <v>156</v>
      </c>
      <c r="C51" s="97">
        <v>12500</v>
      </c>
      <c r="D51" s="150">
        <v>12500</v>
      </c>
      <c r="E51" s="278">
        <f t="shared" si="4"/>
        <v>0</v>
      </c>
      <c r="F51" s="155">
        <v>0</v>
      </c>
      <c r="G51" s="308">
        <v>0</v>
      </c>
    </row>
    <row r="52" spans="1:7" ht="12.75" hidden="1" customHeight="1" thickBot="1">
      <c r="A52" s="421"/>
      <c r="B52" s="399" t="s">
        <v>161</v>
      </c>
      <c r="C52" s="142"/>
      <c r="D52" s="140"/>
      <c r="E52" s="152">
        <f t="shared" si="4"/>
        <v>0</v>
      </c>
      <c r="F52" s="151">
        <v>0</v>
      </c>
      <c r="G52" s="292">
        <v>0</v>
      </c>
    </row>
    <row r="53" spans="1:7" ht="14.25" customHeight="1">
      <c r="A53" s="630" t="s">
        <v>54</v>
      </c>
      <c r="B53" s="632" t="s">
        <v>55</v>
      </c>
      <c r="C53" s="122" t="s">
        <v>91</v>
      </c>
      <c r="D53" s="146" t="s">
        <v>57</v>
      </c>
      <c r="E53" s="621" t="s">
        <v>192</v>
      </c>
      <c r="F53" s="624" t="s">
        <v>92</v>
      </c>
      <c r="G53" s="625"/>
    </row>
    <row r="54" spans="1:7">
      <c r="A54" s="631"/>
      <c r="B54" s="639"/>
      <c r="C54" s="123" t="s">
        <v>22</v>
      </c>
      <c r="D54" s="147" t="s">
        <v>74</v>
      </c>
      <c r="E54" s="622"/>
      <c r="F54" s="626" t="s">
        <v>73</v>
      </c>
      <c r="G54" s="628" t="s">
        <v>93</v>
      </c>
    </row>
    <row r="55" spans="1:7" ht="13.5" thickBot="1">
      <c r="A55" s="638"/>
      <c r="B55" s="640"/>
      <c r="C55" s="227"/>
      <c r="D55" s="228" t="s">
        <v>75</v>
      </c>
      <c r="E55" s="623"/>
      <c r="F55" s="627"/>
      <c r="G55" s="629"/>
    </row>
    <row r="56" spans="1:7" ht="29.25" hidden="1" customHeight="1" thickBot="1">
      <c r="A56" s="418"/>
      <c r="B56" s="406" t="s">
        <v>150</v>
      </c>
      <c r="C56" s="386"/>
      <c r="D56" s="387"/>
      <c r="E56" s="388">
        <f t="shared" si="4"/>
        <v>0</v>
      </c>
      <c r="F56" s="372">
        <v>0</v>
      </c>
      <c r="G56" s="372">
        <v>0</v>
      </c>
    </row>
    <row r="57" spans="1:7" ht="25.5" hidden="1">
      <c r="A57" s="422" t="s">
        <v>133</v>
      </c>
      <c r="B57" s="407" t="s">
        <v>138</v>
      </c>
      <c r="C57" s="339"/>
      <c r="D57" s="340"/>
      <c r="E57" s="348">
        <f t="shared" ref="E57" si="6">SUM(F57:G57)</f>
        <v>0</v>
      </c>
      <c r="F57" s="349">
        <f>SUM(F58:F61)</f>
        <v>0</v>
      </c>
      <c r="G57" s="349">
        <v>0</v>
      </c>
    </row>
    <row r="58" spans="1:7" ht="18.75" hidden="1" customHeight="1">
      <c r="A58" s="423"/>
      <c r="B58" s="408" t="s">
        <v>134</v>
      </c>
      <c r="C58" s="377"/>
      <c r="D58" s="378"/>
      <c r="E58" s="379"/>
      <c r="F58" s="380">
        <v>0</v>
      </c>
      <c r="G58" s="380">
        <v>0</v>
      </c>
    </row>
    <row r="59" spans="1:7" hidden="1">
      <c r="A59" s="418"/>
      <c r="B59" s="409" t="s">
        <v>135</v>
      </c>
      <c r="C59" s="332"/>
      <c r="D59" s="333"/>
      <c r="E59" s="334"/>
      <c r="F59" s="335">
        <v>0</v>
      </c>
      <c r="G59" s="335">
        <v>0</v>
      </c>
    </row>
    <row r="60" spans="1:7" hidden="1">
      <c r="A60" s="418"/>
      <c r="B60" s="409" t="s">
        <v>136</v>
      </c>
      <c r="C60" s="332"/>
      <c r="D60" s="333"/>
      <c r="E60" s="334"/>
      <c r="F60" s="335">
        <v>0</v>
      </c>
      <c r="G60" s="335">
        <v>0</v>
      </c>
    </row>
    <row r="61" spans="1:7" ht="20.25" hidden="1" customHeight="1" thickBot="1">
      <c r="A61" s="421"/>
      <c r="B61" s="410" t="s">
        <v>137</v>
      </c>
      <c r="C61" s="381"/>
      <c r="D61" s="382"/>
      <c r="E61" s="383"/>
      <c r="F61" s="384">
        <v>0</v>
      </c>
      <c r="G61" s="384">
        <v>0</v>
      </c>
    </row>
    <row r="62" spans="1:7" ht="26.25" hidden="1" thickBot="1">
      <c r="A62" s="424" t="s">
        <v>141</v>
      </c>
      <c r="B62" s="462"/>
      <c r="C62" s="376"/>
      <c r="D62" s="376"/>
      <c r="E62" s="463">
        <f>SUM(F62:G62)</f>
        <v>0</v>
      </c>
      <c r="F62" s="464">
        <f>SUM(F63:F65)</f>
        <v>0</v>
      </c>
      <c r="G62" s="464">
        <f>SUM(G63:G72)</f>
        <v>0</v>
      </c>
    </row>
    <row r="63" spans="1:7" ht="18" hidden="1" customHeight="1">
      <c r="A63" s="425" t="s">
        <v>51</v>
      </c>
      <c r="B63" s="411" t="s">
        <v>52</v>
      </c>
      <c r="C63" s="339"/>
      <c r="D63" s="340"/>
      <c r="E63" s="395">
        <f t="shared" si="4"/>
        <v>0</v>
      </c>
      <c r="F63" s="396">
        <v>0</v>
      </c>
      <c r="G63" s="351">
        <v>0</v>
      </c>
    </row>
    <row r="64" spans="1:7" hidden="1">
      <c r="A64" s="397"/>
      <c r="B64" s="399" t="s">
        <v>158</v>
      </c>
      <c r="C64" s="142"/>
      <c r="D64" s="140"/>
      <c r="E64" s="277">
        <f t="shared" si="4"/>
        <v>0</v>
      </c>
      <c r="F64" s="330">
        <v>0</v>
      </c>
      <c r="G64" s="331"/>
    </row>
    <row r="65" spans="1:7" ht="13.5" hidden="1" thickBot="1">
      <c r="A65" s="418"/>
      <c r="B65" s="406"/>
      <c r="C65" s="386"/>
      <c r="D65" s="387"/>
      <c r="E65" s="388"/>
      <c r="F65" s="389"/>
      <c r="G65" s="372"/>
    </row>
    <row r="66" spans="1:7" ht="29.25" customHeight="1" thickBot="1">
      <c r="A66" s="445" t="s">
        <v>182</v>
      </c>
      <c r="B66" s="404"/>
      <c r="C66" s="369"/>
      <c r="D66" s="370"/>
      <c r="E66" s="347">
        <f t="shared" si="4"/>
        <v>16000</v>
      </c>
      <c r="F66" s="446">
        <f>SUM(F68)</f>
        <v>16000</v>
      </c>
      <c r="G66" s="354">
        <f>SUM(G67:G68)</f>
        <v>0</v>
      </c>
    </row>
    <row r="67" spans="1:7" ht="31.5" hidden="1" customHeight="1" thickBot="1">
      <c r="A67" s="441" t="s">
        <v>124</v>
      </c>
      <c r="B67" s="442" t="s">
        <v>125</v>
      </c>
      <c r="C67" s="381"/>
      <c r="D67" s="382"/>
      <c r="E67" s="277">
        <f>SUM(F67:G67)</f>
        <v>0</v>
      </c>
      <c r="F67" s="443">
        <v>0</v>
      </c>
      <c r="G67" s="444">
        <v>0</v>
      </c>
    </row>
    <row r="68" spans="1:7" ht="28.5" customHeight="1" thickBot="1">
      <c r="A68" s="426" t="s">
        <v>23</v>
      </c>
      <c r="B68" s="405" t="s">
        <v>203</v>
      </c>
      <c r="C68" s="97"/>
      <c r="D68" s="150"/>
      <c r="E68" s="278">
        <f t="shared" si="4"/>
        <v>16000</v>
      </c>
      <c r="F68" s="97">
        <v>16000</v>
      </c>
      <c r="G68" s="98">
        <v>0</v>
      </c>
    </row>
    <row r="69" spans="1:7" ht="12.75" hidden="1" customHeight="1">
      <c r="A69" s="630" t="s">
        <v>54</v>
      </c>
      <c r="B69" s="632" t="s">
        <v>55</v>
      </c>
      <c r="C69" s="122" t="s">
        <v>91</v>
      </c>
      <c r="D69" s="146" t="s">
        <v>57</v>
      </c>
      <c r="E69" s="621" t="s">
        <v>121</v>
      </c>
      <c r="F69" s="624" t="s">
        <v>92</v>
      </c>
      <c r="G69" s="625"/>
    </row>
    <row r="70" spans="1:7" ht="12.75" hidden="1" customHeight="1">
      <c r="A70" s="631"/>
      <c r="B70" s="639"/>
      <c r="C70" s="123" t="s">
        <v>22</v>
      </c>
      <c r="D70" s="147" t="s">
        <v>74</v>
      </c>
      <c r="E70" s="622"/>
      <c r="F70" s="626" t="s">
        <v>73</v>
      </c>
      <c r="G70" s="628" t="s">
        <v>93</v>
      </c>
    </row>
    <row r="71" spans="1:7" ht="12.75" hidden="1" customHeight="1" thickBot="1">
      <c r="A71" s="631"/>
      <c r="B71" s="639"/>
      <c r="C71" s="123"/>
      <c r="D71" s="147" t="s">
        <v>75</v>
      </c>
      <c r="E71" s="622"/>
      <c r="F71" s="641"/>
      <c r="G71" s="642"/>
    </row>
    <row r="72" spans="1:7" ht="20.25" hidden="1" customHeight="1" thickBot="1">
      <c r="A72" s="425"/>
      <c r="B72" s="412" t="s">
        <v>144</v>
      </c>
      <c r="C72" s="332"/>
      <c r="D72" s="333"/>
      <c r="E72" s="392">
        <f t="shared" ref="E72" si="7">SUM(F72:G72)</f>
        <v>0</v>
      </c>
      <c r="F72" s="394">
        <v>0</v>
      </c>
      <c r="G72" s="351">
        <v>0</v>
      </c>
    </row>
    <row r="73" spans="1:7" s="92" customFormat="1" ht="22.5" customHeight="1" thickBot="1">
      <c r="A73" s="424" t="s">
        <v>61</v>
      </c>
      <c r="B73" s="413"/>
      <c r="C73" s="352">
        <v>12500</v>
      </c>
      <c r="D73" s="353">
        <v>12500</v>
      </c>
      <c r="E73" s="347">
        <f t="shared" ref="E73:E79" si="8">SUM(F73:G73)</f>
        <v>220000</v>
      </c>
      <c r="F73" s="393">
        <f>SUM(F74:F77)</f>
        <v>220000</v>
      </c>
      <c r="G73" s="354">
        <f>SUM(G74:G77)</f>
        <v>0</v>
      </c>
    </row>
    <row r="74" spans="1:7" s="92" customFormat="1" ht="27.75" customHeight="1" thickBot="1">
      <c r="A74" s="427" t="s">
        <v>123</v>
      </c>
      <c r="B74" s="448" t="s">
        <v>193</v>
      </c>
      <c r="C74" s="229">
        <v>47000</v>
      </c>
      <c r="D74" s="230">
        <v>47000</v>
      </c>
      <c r="E74" s="277">
        <f t="shared" si="8"/>
        <v>220000</v>
      </c>
      <c r="F74" s="355">
        <v>220000</v>
      </c>
      <c r="G74" s="350">
        <v>0</v>
      </c>
    </row>
    <row r="75" spans="1:7" s="92" customFormat="1" ht="25.5" hidden="1" customHeight="1">
      <c r="A75" s="427"/>
      <c r="B75" s="398" t="s">
        <v>159</v>
      </c>
      <c r="C75" s="229">
        <v>47000</v>
      </c>
      <c r="D75" s="230">
        <v>47000</v>
      </c>
      <c r="E75" s="277">
        <f t="shared" ref="E75" si="9">SUM(F75:G75)</f>
        <v>0</v>
      </c>
      <c r="F75" s="355">
        <v>0</v>
      </c>
      <c r="G75" s="350">
        <v>0</v>
      </c>
    </row>
    <row r="76" spans="1:7" s="92" customFormat="1" ht="31.5" hidden="1" customHeight="1">
      <c r="A76" s="428"/>
      <c r="B76" s="399" t="s">
        <v>140</v>
      </c>
      <c r="C76" s="141"/>
      <c r="D76" s="148"/>
      <c r="E76" s="152">
        <f t="shared" si="8"/>
        <v>0</v>
      </c>
      <c r="F76" s="291">
        <v>0</v>
      </c>
      <c r="G76" s="374">
        <v>0</v>
      </c>
    </row>
    <row r="77" spans="1:7" s="92" customFormat="1" ht="33" hidden="1" customHeight="1">
      <c r="A77" s="429" t="s">
        <v>127</v>
      </c>
      <c r="B77" s="399" t="s">
        <v>153</v>
      </c>
      <c r="C77" s="141"/>
      <c r="D77" s="148"/>
      <c r="E77" s="375">
        <f t="shared" si="8"/>
        <v>0</v>
      </c>
      <c r="F77" s="291">
        <v>0</v>
      </c>
      <c r="G77" s="374">
        <v>0</v>
      </c>
    </row>
    <row r="78" spans="1:7" hidden="1">
      <c r="A78" s="430" t="s">
        <v>114</v>
      </c>
      <c r="B78" s="399"/>
      <c r="C78" s="142"/>
      <c r="D78" s="140"/>
      <c r="E78" s="153">
        <f t="shared" si="8"/>
        <v>0</v>
      </c>
      <c r="F78" s="324">
        <f>SUM(F79)</f>
        <v>0</v>
      </c>
      <c r="G78" s="322">
        <f>SUM(G79)</f>
        <v>0</v>
      </c>
    </row>
    <row r="79" spans="1:7" ht="26.25" hidden="1" thickBot="1">
      <c r="A79" s="431" t="s">
        <v>115</v>
      </c>
      <c r="B79" s="405" t="s">
        <v>116</v>
      </c>
      <c r="C79" s="97"/>
      <c r="D79" s="150"/>
      <c r="E79" s="155">
        <f t="shared" si="8"/>
        <v>0</v>
      </c>
      <c r="F79" s="307">
        <v>0</v>
      </c>
      <c r="G79" s="308"/>
    </row>
    <row r="80" spans="1:7" ht="27.75" customHeight="1" thickBot="1">
      <c r="A80" s="341" t="s">
        <v>58</v>
      </c>
      <c r="B80" s="400"/>
      <c r="C80" s="342">
        <v>40000</v>
      </c>
      <c r="D80" s="343">
        <v>40000</v>
      </c>
      <c r="E80" s="347">
        <f>SUM(F80:G80)</f>
        <v>43500</v>
      </c>
      <c r="F80" s="359">
        <f>SUM(F82:F87)</f>
        <v>43500</v>
      </c>
      <c r="G80" s="344">
        <f>SUM(G82:G87)</f>
        <v>0</v>
      </c>
    </row>
    <row r="81" spans="1:7" ht="13.5" hidden="1" customHeight="1">
      <c r="A81" s="356"/>
      <c r="B81" s="414"/>
      <c r="C81" s="357"/>
      <c r="D81" s="358"/>
      <c r="E81" s="277">
        <f t="shared" ref="E81" si="10">SUM(F81:G81)</f>
        <v>0</v>
      </c>
      <c r="F81" s="323"/>
      <c r="G81" s="322"/>
    </row>
    <row r="82" spans="1:7" ht="29.25" customHeight="1" thickBot="1">
      <c r="A82" s="431" t="s">
        <v>178</v>
      </c>
      <c r="B82" s="450" t="s">
        <v>34</v>
      </c>
      <c r="C82" s="465">
        <v>36475</v>
      </c>
      <c r="D82" s="466">
        <v>36475</v>
      </c>
      <c r="E82" s="278">
        <f t="shared" ref="E82:E101" si="11">SUM(F82:G82)</f>
        <v>3500</v>
      </c>
      <c r="F82" s="338">
        <v>3500</v>
      </c>
      <c r="G82" s="308">
        <v>0</v>
      </c>
    </row>
    <row r="83" spans="1:7" ht="15.75" hidden="1" customHeight="1">
      <c r="A83" s="630" t="s">
        <v>54</v>
      </c>
      <c r="B83" s="632" t="s">
        <v>55</v>
      </c>
      <c r="C83" s="122" t="s">
        <v>91</v>
      </c>
      <c r="D83" s="146" t="s">
        <v>57</v>
      </c>
      <c r="E83" s="621" t="s">
        <v>142</v>
      </c>
      <c r="F83" s="624" t="s">
        <v>92</v>
      </c>
      <c r="G83" s="625"/>
    </row>
    <row r="84" spans="1:7" hidden="1">
      <c r="A84" s="631"/>
      <c r="B84" s="639"/>
      <c r="C84" s="123" t="s">
        <v>22</v>
      </c>
      <c r="D84" s="147" t="s">
        <v>74</v>
      </c>
      <c r="E84" s="622"/>
      <c r="F84" s="626" t="s">
        <v>73</v>
      </c>
      <c r="G84" s="628" t="s">
        <v>93</v>
      </c>
    </row>
    <row r="85" spans="1:7" ht="15" hidden="1" customHeight="1" thickBot="1">
      <c r="A85" s="638"/>
      <c r="B85" s="640"/>
      <c r="C85" s="227"/>
      <c r="D85" s="228" t="s">
        <v>75</v>
      </c>
      <c r="E85" s="623"/>
      <c r="F85" s="627"/>
      <c r="G85" s="629"/>
    </row>
    <row r="86" spans="1:7" ht="45" hidden="1" customHeight="1" thickBot="1">
      <c r="A86" s="437" t="s">
        <v>151</v>
      </c>
      <c r="B86" s="450" t="s">
        <v>152</v>
      </c>
      <c r="C86" s="465">
        <v>36475</v>
      </c>
      <c r="D86" s="466">
        <v>36475</v>
      </c>
      <c r="E86" s="278">
        <f t="shared" ref="E86" si="12">SUM(F86:G86)</f>
        <v>0</v>
      </c>
      <c r="F86" s="338">
        <v>0</v>
      </c>
      <c r="G86" s="308">
        <v>0</v>
      </c>
    </row>
    <row r="87" spans="1:7" ht="28.5" customHeight="1" thickBot="1">
      <c r="A87" s="419" t="s">
        <v>139</v>
      </c>
      <c r="B87" s="415"/>
      <c r="C87" s="373"/>
      <c r="D87" s="361"/>
      <c r="E87" s="362">
        <f>SUM(F87:G87)</f>
        <v>40000</v>
      </c>
      <c r="F87" s="360">
        <f>SUM(F88:F93)</f>
        <v>40000</v>
      </c>
      <c r="G87" s="363">
        <f>SUM(G88:G93)</f>
        <v>0</v>
      </c>
    </row>
    <row r="88" spans="1:7" ht="20.25" customHeight="1">
      <c r="A88" s="432"/>
      <c r="B88" s="451" t="s">
        <v>185</v>
      </c>
      <c r="C88" s="336">
        <v>36475</v>
      </c>
      <c r="D88" s="337">
        <v>36475</v>
      </c>
      <c r="E88" s="365">
        <f t="shared" si="11"/>
        <v>15000</v>
      </c>
      <c r="F88" s="311">
        <v>15000</v>
      </c>
      <c r="G88" s="311">
        <v>0</v>
      </c>
    </row>
    <row r="89" spans="1:7" ht="16.5" hidden="1" customHeight="1">
      <c r="A89" s="418"/>
      <c r="B89" s="416" t="s">
        <v>181</v>
      </c>
      <c r="C89" s="390"/>
      <c r="D89" s="391"/>
      <c r="E89" s="364">
        <f t="shared" ref="E89:E91" si="13">SUM(F89:G89)</f>
        <v>0</v>
      </c>
      <c r="F89" s="94">
        <v>0</v>
      </c>
      <c r="G89" s="94">
        <v>0</v>
      </c>
    </row>
    <row r="90" spans="1:7" ht="25.5" hidden="1" customHeight="1">
      <c r="A90" s="418"/>
      <c r="B90" s="416" t="s">
        <v>146</v>
      </c>
      <c r="C90" s="336"/>
      <c r="D90" s="337"/>
      <c r="E90" s="364">
        <f t="shared" si="13"/>
        <v>0</v>
      </c>
      <c r="F90" s="311">
        <v>0</v>
      </c>
      <c r="G90" s="311">
        <v>0</v>
      </c>
    </row>
    <row r="91" spans="1:7" ht="21.75" hidden="1" customHeight="1">
      <c r="A91" s="418"/>
      <c r="B91" s="417" t="s">
        <v>145</v>
      </c>
      <c r="C91" s="336"/>
      <c r="D91" s="337"/>
      <c r="E91" s="365">
        <f t="shared" si="13"/>
        <v>0</v>
      </c>
      <c r="F91" s="366">
        <v>0</v>
      </c>
      <c r="G91" s="311">
        <v>0</v>
      </c>
    </row>
    <row r="92" spans="1:7" ht="20.25" customHeight="1" thickBot="1">
      <c r="A92" s="418"/>
      <c r="B92" s="416" t="s">
        <v>143</v>
      </c>
      <c r="C92" s="390"/>
      <c r="D92" s="391"/>
      <c r="E92" s="364">
        <f t="shared" si="11"/>
        <v>25000</v>
      </c>
      <c r="F92" s="267">
        <v>25000</v>
      </c>
      <c r="G92" s="94">
        <v>0</v>
      </c>
    </row>
    <row r="93" spans="1:7" ht="21" hidden="1" customHeight="1" thickBot="1">
      <c r="A93" s="421"/>
      <c r="B93" s="417" t="s">
        <v>184</v>
      </c>
      <c r="C93" s="336"/>
      <c r="D93" s="337"/>
      <c r="E93" s="365">
        <f t="shared" si="11"/>
        <v>0</v>
      </c>
      <c r="F93" s="366">
        <v>0</v>
      </c>
      <c r="G93" s="311">
        <v>0</v>
      </c>
    </row>
    <row r="94" spans="1:7" ht="26.25" hidden="1" customHeight="1">
      <c r="A94" s="630" t="s">
        <v>54</v>
      </c>
      <c r="B94" s="632" t="s">
        <v>55</v>
      </c>
      <c r="C94" s="122" t="s">
        <v>91</v>
      </c>
      <c r="D94" s="146" t="s">
        <v>57</v>
      </c>
      <c r="E94" s="621" t="s">
        <v>142</v>
      </c>
      <c r="F94" s="624" t="s">
        <v>92</v>
      </c>
      <c r="G94" s="625"/>
    </row>
    <row r="95" spans="1:7" ht="12.75" hidden="1" customHeight="1">
      <c r="A95" s="631"/>
      <c r="B95" s="639"/>
      <c r="C95" s="123" t="s">
        <v>22</v>
      </c>
      <c r="D95" s="147" t="s">
        <v>74</v>
      </c>
      <c r="E95" s="622"/>
      <c r="F95" s="626" t="s">
        <v>73</v>
      </c>
      <c r="G95" s="628" t="s">
        <v>93</v>
      </c>
    </row>
    <row r="96" spans="1:7" ht="21" hidden="1" customHeight="1" thickBot="1">
      <c r="A96" s="631"/>
      <c r="B96" s="639"/>
      <c r="C96" s="123"/>
      <c r="D96" s="147" t="s">
        <v>75</v>
      </c>
      <c r="E96" s="622"/>
      <c r="F96" s="641"/>
      <c r="G96" s="642"/>
    </row>
    <row r="97" spans="1:17" ht="28.5" customHeight="1">
      <c r="A97" s="476" t="s">
        <v>98</v>
      </c>
      <c r="B97" s="477"/>
      <c r="C97" s="478">
        <v>23200</v>
      </c>
      <c r="D97" s="479">
        <v>23200</v>
      </c>
      <c r="E97" s="480">
        <f>SUM(F97:G97)</f>
        <v>331539</v>
      </c>
      <c r="F97" s="478">
        <f>SUM(F98:F104)</f>
        <v>87637</v>
      </c>
      <c r="G97" s="481">
        <f>SUM(G98:G104)</f>
        <v>243902</v>
      </c>
      <c r="K97" s="327"/>
      <c r="L97" s="327"/>
      <c r="M97" s="326"/>
      <c r="N97" s="326"/>
      <c r="O97" s="328"/>
      <c r="P97" s="329"/>
      <c r="Q97" s="329"/>
    </row>
    <row r="98" spans="1:17" ht="25.5">
      <c r="A98" s="397" t="s">
        <v>99</v>
      </c>
      <c r="B98" s="399" t="s">
        <v>131</v>
      </c>
      <c r="C98" s="482">
        <v>1500</v>
      </c>
      <c r="D98" s="483">
        <v>1500</v>
      </c>
      <c r="E98" s="364">
        <f t="shared" si="11"/>
        <v>8700</v>
      </c>
      <c r="F98" s="94">
        <v>8700</v>
      </c>
      <c r="G98" s="124">
        <v>0</v>
      </c>
    </row>
    <row r="99" spans="1:17" ht="21.75" customHeight="1" thickBot="1">
      <c r="A99" s="452"/>
      <c r="B99" s="484" t="s">
        <v>202</v>
      </c>
      <c r="C99" s="467"/>
      <c r="D99" s="468"/>
      <c r="E99" s="365">
        <f t="shared" si="11"/>
        <v>72000</v>
      </c>
      <c r="F99" s="311">
        <v>72000</v>
      </c>
      <c r="G99" s="311">
        <v>0</v>
      </c>
    </row>
    <row r="100" spans="1:17" ht="13.5" hidden="1" thickBot="1">
      <c r="A100" s="433"/>
      <c r="B100" s="399" t="s">
        <v>131</v>
      </c>
      <c r="C100" s="231"/>
      <c r="D100" s="232"/>
      <c r="E100" s="364">
        <f t="shared" si="11"/>
        <v>0</v>
      </c>
      <c r="F100" s="94">
        <v>0</v>
      </c>
      <c r="G100" s="94">
        <v>0</v>
      </c>
    </row>
    <row r="101" spans="1:17" ht="19.5" customHeight="1" thickBot="1">
      <c r="A101" s="433"/>
      <c r="B101" s="455" t="s">
        <v>179</v>
      </c>
      <c r="C101" s="231">
        <v>1500</v>
      </c>
      <c r="D101" s="232">
        <v>1500</v>
      </c>
      <c r="E101" s="364">
        <f t="shared" si="11"/>
        <v>5839</v>
      </c>
      <c r="F101" s="94">
        <v>5839</v>
      </c>
      <c r="G101" s="94">
        <v>0</v>
      </c>
    </row>
    <row r="102" spans="1:17" ht="20.25" hidden="1" customHeight="1" thickBot="1">
      <c r="A102" s="433"/>
      <c r="B102" s="448" t="s">
        <v>169</v>
      </c>
      <c r="C102" s="231"/>
      <c r="D102" s="232"/>
      <c r="E102" s="364">
        <f t="shared" ref="E102:E103" si="14">SUM(F102:G102)</f>
        <v>0</v>
      </c>
      <c r="F102" s="94">
        <v>0</v>
      </c>
      <c r="G102" s="94">
        <v>0</v>
      </c>
    </row>
    <row r="103" spans="1:17" ht="18.75" hidden="1" customHeight="1" thickBot="1">
      <c r="A103" s="433"/>
      <c r="B103" s="399" t="s">
        <v>154</v>
      </c>
      <c r="C103" s="231"/>
      <c r="D103" s="232"/>
      <c r="E103" s="364">
        <f t="shared" si="14"/>
        <v>0</v>
      </c>
      <c r="F103" s="94">
        <v>0</v>
      </c>
      <c r="G103" s="94">
        <v>0</v>
      </c>
    </row>
    <row r="104" spans="1:17" ht="27" customHeight="1" thickBot="1">
      <c r="A104" s="434"/>
      <c r="B104" s="485" t="s">
        <v>126</v>
      </c>
      <c r="C104" s="457"/>
      <c r="D104" s="458"/>
      <c r="E104" s="459">
        <f>SUM(F104:G104)</f>
        <v>245000</v>
      </c>
      <c r="F104" s="95">
        <v>1098</v>
      </c>
      <c r="G104" s="95">
        <v>243902</v>
      </c>
      <c r="H104" s="436"/>
      <c r="J104" s="436"/>
    </row>
    <row r="105" spans="1:17" ht="18" customHeight="1" thickBot="1">
      <c r="A105" s="435" t="s">
        <v>117</v>
      </c>
      <c r="B105" s="400"/>
      <c r="C105" s="342">
        <v>23200</v>
      </c>
      <c r="D105" s="343">
        <v>23200</v>
      </c>
      <c r="E105" s="347">
        <f>SUM(F105:G105)</f>
        <v>131404</v>
      </c>
      <c r="F105" s="342">
        <f>SUM(F106:F116)</f>
        <v>131404</v>
      </c>
      <c r="G105" s="367">
        <f>SUM(G106:G116)</f>
        <v>0</v>
      </c>
    </row>
    <row r="106" spans="1:17" ht="13.5" thickBot="1">
      <c r="A106" s="385" t="s">
        <v>118</v>
      </c>
      <c r="B106" s="473" t="s">
        <v>183</v>
      </c>
      <c r="C106" s="467">
        <v>1500</v>
      </c>
      <c r="D106" s="468">
        <v>1500</v>
      </c>
      <c r="E106" s="365">
        <f>SUM(F106:G106)</f>
        <v>6500</v>
      </c>
      <c r="F106" s="311">
        <v>6500</v>
      </c>
      <c r="G106" s="234">
        <v>0</v>
      </c>
      <c r="J106" s="41"/>
    </row>
    <row r="107" spans="1:17" ht="13.5" thickBot="1">
      <c r="A107" s="452"/>
      <c r="B107" s="474" t="s">
        <v>166</v>
      </c>
      <c r="C107" s="231"/>
      <c r="D107" s="232"/>
      <c r="E107" s="365">
        <f t="shared" ref="E107:E109" si="15">SUM(F107:G107)</f>
        <v>42000</v>
      </c>
      <c r="F107" s="94">
        <v>42000</v>
      </c>
      <c r="G107" s="124">
        <v>0</v>
      </c>
      <c r="J107" s="41"/>
    </row>
    <row r="108" spans="1:17" ht="13.5" hidden="1" thickBot="1">
      <c r="A108" s="385"/>
      <c r="B108" s="475" t="s">
        <v>170</v>
      </c>
      <c r="C108" s="231"/>
      <c r="D108" s="232"/>
      <c r="E108" s="365">
        <f>SUM(F108:G108)</f>
        <v>0</v>
      </c>
      <c r="F108" s="94">
        <v>0</v>
      </c>
      <c r="G108" s="124">
        <v>0</v>
      </c>
      <c r="J108" s="41"/>
    </row>
    <row r="109" spans="1:17" ht="13.5" thickBot="1">
      <c r="A109" s="385"/>
      <c r="B109" s="145" t="s">
        <v>174</v>
      </c>
      <c r="C109" s="231"/>
      <c r="D109" s="232"/>
      <c r="E109" s="365">
        <f t="shared" si="15"/>
        <v>1835</v>
      </c>
      <c r="F109" s="94">
        <v>1835</v>
      </c>
      <c r="G109" s="124">
        <v>0</v>
      </c>
      <c r="J109" s="41"/>
    </row>
    <row r="110" spans="1:17" ht="13.5" thickBot="1">
      <c r="A110" s="385"/>
      <c r="B110" s="145" t="s">
        <v>147</v>
      </c>
      <c r="C110" s="231"/>
      <c r="D110" s="232"/>
      <c r="E110" s="364">
        <f>SUM(F110:G110)</f>
        <v>5000</v>
      </c>
      <c r="F110" s="94">
        <v>5000</v>
      </c>
      <c r="G110" s="124">
        <v>0</v>
      </c>
      <c r="J110" s="41"/>
    </row>
    <row r="111" spans="1:17" ht="13.5" thickBot="1">
      <c r="A111" s="385"/>
      <c r="B111" s="325" t="s">
        <v>180</v>
      </c>
      <c r="C111" s="231"/>
      <c r="D111" s="232"/>
      <c r="E111" s="364">
        <f>SUM(F111:G111)</f>
        <v>3872</v>
      </c>
      <c r="F111" s="94">
        <v>3872</v>
      </c>
      <c r="G111" s="124"/>
      <c r="J111" s="41"/>
    </row>
    <row r="112" spans="1:17" ht="26.25" thickBot="1">
      <c r="A112" s="385"/>
      <c r="B112" s="474" t="s">
        <v>167</v>
      </c>
      <c r="C112" s="231"/>
      <c r="D112" s="232"/>
      <c r="E112" s="364">
        <f>SUM(F112:G112)</f>
        <v>41000</v>
      </c>
      <c r="F112" s="94">
        <v>41000</v>
      </c>
      <c r="G112" s="124"/>
      <c r="J112" s="41"/>
    </row>
    <row r="113" spans="1:10" ht="13.5" hidden="1" thickBot="1">
      <c r="A113" s="385"/>
      <c r="B113" s="325"/>
      <c r="C113" s="231"/>
      <c r="D113" s="232"/>
      <c r="E113" s="364"/>
      <c r="F113" s="94"/>
      <c r="G113" s="124"/>
      <c r="J113" s="41"/>
    </row>
    <row r="114" spans="1:10" ht="13.5" thickBot="1">
      <c r="A114" s="385"/>
      <c r="B114" s="325" t="s">
        <v>175</v>
      </c>
      <c r="C114" s="231"/>
      <c r="D114" s="232"/>
      <c r="E114" s="364">
        <f>SUM(F114:G114)</f>
        <v>13197</v>
      </c>
      <c r="F114" s="94">
        <v>13197</v>
      </c>
      <c r="G114" s="124"/>
      <c r="J114" s="41"/>
    </row>
    <row r="115" spans="1:10" ht="13.5" thickBot="1">
      <c r="A115" s="385"/>
      <c r="B115" s="325" t="s">
        <v>132</v>
      </c>
      <c r="C115" s="231"/>
      <c r="D115" s="232"/>
      <c r="E115" s="364">
        <f>SUM(F115:G115)</f>
        <v>8000</v>
      </c>
      <c r="F115" s="94">
        <v>8000</v>
      </c>
      <c r="G115" s="124"/>
      <c r="J115" s="41"/>
    </row>
    <row r="116" spans="1:10" s="41" customFormat="1" ht="13.5" thickBot="1">
      <c r="A116" s="434"/>
      <c r="B116" s="469" t="s">
        <v>130</v>
      </c>
      <c r="C116" s="231">
        <v>1500</v>
      </c>
      <c r="D116" s="232">
        <v>1500</v>
      </c>
      <c r="E116" s="470">
        <f>SUM(F116:G116)</f>
        <v>10000</v>
      </c>
      <c r="F116" s="471">
        <v>10000</v>
      </c>
      <c r="G116" s="98">
        <v>0</v>
      </c>
    </row>
    <row r="117" spans="1:10" s="41" customFormat="1">
      <c r="A117" s="121"/>
      <c r="B117" s="121"/>
      <c r="D117" s="31"/>
      <c r="E117" s="31"/>
    </row>
    <row r="118" spans="1:10" s="41" customFormat="1" ht="16.5" thickBot="1">
      <c r="A118" s="637" t="s">
        <v>80</v>
      </c>
      <c r="B118" s="637"/>
      <c r="C118" s="138"/>
      <c r="D118" s="139"/>
      <c r="E118" s="236">
        <f>SUM(E80+E73+E66+E62+E41+E7+E97+E105)</f>
        <v>3090043</v>
      </c>
      <c r="F118" s="236">
        <f>SUM(F80+F73+F66+F62+F41+F7+F97+F105)</f>
        <v>1627838</v>
      </c>
      <c r="G118" s="236">
        <f>SUM(G80+G73+G66+G62+G41+G7+G97+G105)</f>
        <v>1462205</v>
      </c>
    </row>
    <row r="119" spans="1:10" ht="13.5" thickTop="1">
      <c r="D119" s="31" t="s">
        <v>79</v>
      </c>
    </row>
    <row r="120" spans="1:10" ht="15">
      <c r="C120" s="125"/>
    </row>
    <row r="121" spans="1:10">
      <c r="E121" s="41"/>
    </row>
    <row r="122" spans="1:10">
      <c r="E122" s="41"/>
    </row>
    <row r="124" spans="1:10">
      <c r="J124" s="31" t="s">
        <v>149</v>
      </c>
    </row>
    <row r="125" spans="1:10">
      <c r="G125" s="41">
        <f>SUM(F118:G118)</f>
        <v>3090043</v>
      </c>
      <c r="J125" s="41">
        <f>SUM(G125)-E118</f>
        <v>0</v>
      </c>
    </row>
  </sheetData>
  <mergeCells count="37">
    <mergeCell ref="E94:E96"/>
    <mergeCell ref="F94:G94"/>
    <mergeCell ref="F95:F96"/>
    <mergeCell ref="G95:G96"/>
    <mergeCell ref="E29:E31"/>
    <mergeCell ref="F29:G29"/>
    <mergeCell ref="F30:F31"/>
    <mergeCell ref="G30:G31"/>
    <mergeCell ref="F70:F71"/>
    <mergeCell ref="G70:G71"/>
    <mergeCell ref="E69:E71"/>
    <mergeCell ref="F69:G69"/>
    <mergeCell ref="E53:E55"/>
    <mergeCell ref="F53:G53"/>
    <mergeCell ref="F54:F55"/>
    <mergeCell ref="G54:G55"/>
    <mergeCell ref="A118:B118"/>
    <mergeCell ref="A29:A31"/>
    <mergeCell ref="B29:B31"/>
    <mergeCell ref="A69:A71"/>
    <mergeCell ref="B69:B71"/>
    <mergeCell ref="A53:A55"/>
    <mergeCell ref="B53:B55"/>
    <mergeCell ref="A94:A96"/>
    <mergeCell ref="B94:B96"/>
    <mergeCell ref="A83:A85"/>
    <mergeCell ref="B83:B85"/>
    <mergeCell ref="E83:E85"/>
    <mergeCell ref="F83:G83"/>
    <mergeCell ref="F84:F85"/>
    <mergeCell ref="G84:G85"/>
    <mergeCell ref="A4:A6"/>
    <mergeCell ref="B4:B6"/>
    <mergeCell ref="E4:E6"/>
    <mergeCell ref="F4:G4"/>
    <mergeCell ref="F5:F6"/>
    <mergeCell ref="G5:G6"/>
  </mergeCells>
  <phoneticPr fontId="9" type="noConversion"/>
  <pageMargins left="0.98425196850393704" right="0.98425196850393704" top="0.19685039370078741" bottom="0.19685039370078741" header="0.51181102362204722" footer="0.19685039370078741"/>
  <pageSetup paperSize="9" pageOrder="overThenDown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27"/>
  <sheetViews>
    <sheetView topLeftCell="A7" workbookViewId="0">
      <selection activeCell="H81" sqref="H81"/>
    </sheetView>
  </sheetViews>
  <sheetFormatPr defaultRowHeight="12.75"/>
  <cols>
    <col min="1" max="1" width="19" customWidth="1"/>
    <col min="2" max="2" width="15.85546875" customWidth="1"/>
    <col min="3" max="3" width="14.140625" style="5" customWidth="1"/>
    <col min="4" max="4" width="5.85546875" customWidth="1"/>
    <col min="5" max="5" width="6" customWidth="1"/>
    <col min="6" max="6" width="21.42578125" customWidth="1"/>
    <col min="7" max="7" width="12.5703125" customWidth="1"/>
    <col min="8" max="8" width="10.28515625" customWidth="1"/>
    <col min="9" max="10" width="10.140625" customWidth="1"/>
    <col min="11" max="11" width="9.85546875" customWidth="1"/>
    <col min="12" max="12" width="10.140625" bestFit="1" customWidth="1"/>
    <col min="13" max="13" width="7.42578125" customWidth="1"/>
  </cols>
  <sheetData>
    <row r="1" spans="1:12">
      <c r="A1" s="11"/>
      <c r="C1" s="596" t="s">
        <v>84</v>
      </c>
      <c r="D1" s="597"/>
      <c r="E1" s="597"/>
      <c r="F1" s="597"/>
      <c r="K1" s="285" t="s">
        <v>110</v>
      </c>
    </row>
    <row r="2" spans="1:12">
      <c r="A2" s="4"/>
      <c r="C2" s="596" t="s">
        <v>109</v>
      </c>
      <c r="D2" s="597"/>
      <c r="E2" s="597"/>
      <c r="F2" s="597"/>
      <c r="I2" s="22"/>
      <c r="K2" s="99" t="s">
        <v>111</v>
      </c>
    </row>
    <row r="3" spans="1:12">
      <c r="A3" s="4"/>
      <c r="C3" s="598" t="s">
        <v>81</v>
      </c>
      <c r="D3" s="599"/>
      <c r="E3" s="599"/>
      <c r="F3" s="599"/>
    </row>
    <row r="4" spans="1:12">
      <c r="A4" s="4"/>
      <c r="C4" s="89"/>
      <c r="D4" s="242"/>
      <c r="E4" s="242"/>
      <c r="F4" s="242"/>
    </row>
    <row r="5" spans="1:12">
      <c r="B5" s="4"/>
      <c r="C5"/>
      <c r="D5" s="89" t="s">
        <v>107</v>
      </c>
      <c r="E5" s="242"/>
      <c r="F5" s="242"/>
      <c r="G5" s="242"/>
    </row>
    <row r="6" spans="1:12">
      <c r="A6" s="4"/>
      <c r="C6" s="89"/>
      <c r="D6" s="242"/>
      <c r="E6" s="242"/>
      <c r="F6" s="242"/>
    </row>
    <row r="7" spans="1:12" ht="13.5" thickBot="1">
      <c r="A7" s="4"/>
      <c r="C7" s="89"/>
      <c r="D7" s="242"/>
      <c r="E7" s="242"/>
      <c r="F7" s="242"/>
    </row>
    <row r="8" spans="1:12" s="8" customFormat="1" ht="13.5" thickBot="1">
      <c r="A8" s="541" t="s">
        <v>67</v>
      </c>
      <c r="B8" s="594" t="s">
        <v>85</v>
      </c>
      <c r="C8" s="555" t="s">
        <v>20</v>
      </c>
      <c r="D8" s="541" t="s">
        <v>19</v>
      </c>
      <c r="E8" s="542"/>
      <c r="F8" s="562" t="s">
        <v>16</v>
      </c>
      <c r="G8" s="562" t="s">
        <v>17</v>
      </c>
      <c r="H8" s="559" t="s">
        <v>21</v>
      </c>
      <c r="I8" s="560"/>
      <c r="J8" s="560"/>
      <c r="K8" s="561"/>
      <c r="L8" s="162"/>
    </row>
    <row r="9" spans="1:12" s="8" customFormat="1" ht="36.75" customHeight="1" thickBot="1">
      <c r="A9" s="543"/>
      <c r="B9" s="595"/>
      <c r="C9" s="556"/>
      <c r="D9" s="543"/>
      <c r="E9" s="544"/>
      <c r="F9" s="563"/>
      <c r="G9" s="563"/>
      <c r="H9" s="212" t="s">
        <v>18</v>
      </c>
      <c r="I9" s="211">
        <v>2010</v>
      </c>
      <c r="J9" s="174">
        <v>2011</v>
      </c>
      <c r="K9" s="175">
        <v>2012</v>
      </c>
      <c r="L9" s="162"/>
    </row>
    <row r="10" spans="1:12" s="8" customFormat="1" ht="12.75" customHeight="1" thickBot="1">
      <c r="A10" s="241"/>
      <c r="B10" s="241"/>
      <c r="C10" s="239"/>
      <c r="D10" s="241"/>
      <c r="E10" s="241"/>
      <c r="F10" s="241"/>
      <c r="G10" s="241"/>
      <c r="H10" s="239"/>
      <c r="I10" s="238"/>
      <c r="J10" s="238"/>
      <c r="K10" s="238"/>
      <c r="L10" s="162"/>
    </row>
    <row r="11" spans="1:12" s="222" customFormat="1" ht="51.75" customHeight="1" thickBot="1">
      <c r="A11" s="213" t="s">
        <v>32</v>
      </c>
      <c r="B11" s="601" t="s">
        <v>96</v>
      </c>
      <c r="C11" s="602"/>
      <c r="D11" s="214">
        <v>2004</v>
      </c>
      <c r="E11" s="215">
        <v>2014</v>
      </c>
      <c r="F11" s="216"/>
      <c r="G11" s="305">
        <f>SUM(G12+G28+G22+G17)</f>
        <v>19638397</v>
      </c>
      <c r="H11" s="217">
        <f>SUM(H12+H17+H28+H22)</f>
        <v>1386311</v>
      </c>
      <c r="I11" s="218">
        <f>SUM(I12+I17+I28+I22)</f>
        <v>6450000</v>
      </c>
      <c r="J11" s="219">
        <f>SUM(J12+J17+J28+J22)</f>
        <v>4902086</v>
      </c>
      <c r="K11" s="220">
        <f>SUM(K12+K17+K28+K22)</f>
        <v>3200000</v>
      </c>
      <c r="L11" s="221" t="e">
        <f>SUM(#REF!+#REF!+#REF!)</f>
        <v>#REF!</v>
      </c>
    </row>
    <row r="12" spans="1:12">
      <c r="A12" s="566" t="s">
        <v>82</v>
      </c>
      <c r="B12" s="605"/>
      <c r="C12" s="557" t="s">
        <v>97</v>
      </c>
      <c r="D12" s="566">
        <v>2004</v>
      </c>
      <c r="E12" s="579">
        <v>2013</v>
      </c>
      <c r="F12" s="286" t="s">
        <v>88</v>
      </c>
      <c r="G12" s="287">
        <f t="shared" ref="G12:G32" si="0">SUM(H12:L12)</f>
        <v>2650510</v>
      </c>
      <c r="H12" s="287">
        <f>SUM(H13:H16)</f>
        <v>50510</v>
      </c>
      <c r="I12" s="288">
        <f>SUM(I13:I16)</f>
        <v>0</v>
      </c>
      <c r="J12" s="289">
        <f>SUM(J13:J16)</f>
        <v>1200000</v>
      </c>
      <c r="K12" s="290">
        <f>SUM(K13:K16)</f>
        <v>1200000</v>
      </c>
      <c r="L12" s="166">
        <f>SUM(L13:L16)</f>
        <v>200000</v>
      </c>
    </row>
    <row r="13" spans="1:12">
      <c r="A13" s="495"/>
      <c r="B13" s="496"/>
      <c r="C13" s="502"/>
      <c r="D13" s="495"/>
      <c r="E13" s="530"/>
      <c r="F13" s="185" t="s">
        <v>73</v>
      </c>
      <c r="G13" s="193">
        <f t="shared" si="0"/>
        <v>602710</v>
      </c>
      <c r="H13" s="193">
        <v>2710</v>
      </c>
      <c r="I13" s="190">
        <v>0</v>
      </c>
      <c r="J13" s="90">
        <v>200000</v>
      </c>
      <c r="K13" s="172">
        <v>200000</v>
      </c>
      <c r="L13" s="3">
        <v>200000</v>
      </c>
    </row>
    <row r="14" spans="1:12">
      <c r="A14" s="495"/>
      <c r="B14" s="496"/>
      <c r="C14" s="502"/>
      <c r="D14" s="495"/>
      <c r="E14" s="530"/>
      <c r="F14" s="185" t="s">
        <v>76</v>
      </c>
      <c r="G14" s="193">
        <f t="shared" si="0"/>
        <v>0</v>
      </c>
      <c r="H14" s="193"/>
      <c r="I14" s="190">
        <v>0</v>
      </c>
      <c r="J14" s="90"/>
      <c r="K14" s="172"/>
      <c r="L14" s="3"/>
    </row>
    <row r="15" spans="1:12">
      <c r="A15" s="495"/>
      <c r="B15" s="496"/>
      <c r="C15" s="502"/>
      <c r="D15" s="495"/>
      <c r="E15" s="530"/>
      <c r="F15" s="302" t="s">
        <v>106</v>
      </c>
      <c r="G15" s="193">
        <f t="shared" si="0"/>
        <v>2000000</v>
      </c>
      <c r="H15" s="193"/>
      <c r="I15" s="190"/>
      <c r="J15" s="90">
        <v>1000000</v>
      </c>
      <c r="K15" s="172">
        <v>1000000</v>
      </c>
      <c r="L15" s="3"/>
    </row>
    <row r="16" spans="1:12" ht="13.5" thickBot="1">
      <c r="A16" s="497"/>
      <c r="B16" s="498"/>
      <c r="C16" s="549"/>
      <c r="D16" s="497"/>
      <c r="E16" s="531"/>
      <c r="F16" s="187" t="s">
        <v>62</v>
      </c>
      <c r="G16" s="195">
        <f t="shared" si="0"/>
        <v>47800</v>
      </c>
      <c r="H16" s="195">
        <v>47800</v>
      </c>
      <c r="I16" s="197">
        <v>0</v>
      </c>
      <c r="J16" s="96"/>
      <c r="K16" s="173">
        <v>0</v>
      </c>
      <c r="L16" s="3"/>
    </row>
    <row r="17" spans="1:12" ht="12.75" customHeight="1">
      <c r="A17" s="509" t="s">
        <v>101</v>
      </c>
      <c r="B17" s="510"/>
      <c r="C17" s="519" t="s">
        <v>97</v>
      </c>
      <c r="D17" s="529">
        <v>2005</v>
      </c>
      <c r="E17" s="505">
        <v>2010</v>
      </c>
      <c r="F17" s="184" t="s">
        <v>88</v>
      </c>
      <c r="G17" s="306">
        <f t="shared" ref="G17:G25" si="1">SUM(H17:L17)</f>
        <v>1655632</v>
      </c>
      <c r="H17" s="192">
        <f>SUM(H18:H21)</f>
        <v>1205632</v>
      </c>
      <c r="I17" s="189">
        <f>SUM(I18:I21)</f>
        <v>450000</v>
      </c>
      <c r="J17" s="179">
        <f>SUM(J18:J21)</f>
        <v>0</v>
      </c>
      <c r="K17" s="180">
        <f>SUM(K18:K21)</f>
        <v>0</v>
      </c>
      <c r="L17" s="3"/>
    </row>
    <row r="18" spans="1:12">
      <c r="A18" s="509"/>
      <c r="B18" s="510"/>
      <c r="C18" s="519"/>
      <c r="D18" s="529"/>
      <c r="E18" s="505"/>
      <c r="F18" s="185" t="s">
        <v>73</v>
      </c>
      <c r="G18" s="193">
        <f t="shared" si="1"/>
        <v>88230</v>
      </c>
      <c r="H18" s="193">
        <v>78230</v>
      </c>
      <c r="I18" s="190">
        <v>10000</v>
      </c>
      <c r="J18" s="90"/>
      <c r="K18" s="172"/>
      <c r="L18" s="3"/>
    </row>
    <row r="19" spans="1:12">
      <c r="A19" s="509"/>
      <c r="B19" s="510"/>
      <c r="C19" s="519"/>
      <c r="D19" s="529"/>
      <c r="E19" s="505"/>
      <c r="F19" s="185" t="s">
        <v>76</v>
      </c>
      <c r="G19" s="193">
        <f t="shared" si="1"/>
        <v>1000000</v>
      </c>
      <c r="H19" s="193">
        <v>1000000</v>
      </c>
      <c r="I19" s="190">
        <v>0</v>
      </c>
      <c r="J19" s="90"/>
      <c r="K19" s="172"/>
      <c r="L19" s="3"/>
    </row>
    <row r="20" spans="1:12">
      <c r="A20" s="509"/>
      <c r="B20" s="510"/>
      <c r="C20" s="519"/>
      <c r="D20" s="529"/>
      <c r="E20" s="505"/>
      <c r="F20" s="302" t="s">
        <v>106</v>
      </c>
      <c r="G20" s="193">
        <f t="shared" si="1"/>
        <v>0</v>
      </c>
      <c r="H20" s="193"/>
      <c r="I20" s="190"/>
      <c r="J20" s="90"/>
      <c r="K20" s="172">
        <v>0</v>
      </c>
      <c r="L20" s="3"/>
    </row>
    <row r="21" spans="1:12" ht="13.5" thickBot="1">
      <c r="A21" s="603"/>
      <c r="B21" s="604"/>
      <c r="C21" s="581"/>
      <c r="D21" s="600"/>
      <c r="E21" s="580"/>
      <c r="F21" s="187" t="s">
        <v>62</v>
      </c>
      <c r="G21" s="195">
        <f t="shared" si="1"/>
        <v>567402</v>
      </c>
      <c r="H21" s="195">
        <v>127402</v>
      </c>
      <c r="I21" s="197">
        <v>440000</v>
      </c>
      <c r="J21" s="96">
        <v>0</v>
      </c>
      <c r="K21" s="173">
        <v>0</v>
      </c>
      <c r="L21" s="3"/>
    </row>
    <row r="22" spans="1:12" ht="12.75" customHeight="1">
      <c r="A22" s="507" t="s">
        <v>36</v>
      </c>
      <c r="B22" s="508"/>
      <c r="C22" s="504" t="s">
        <v>97</v>
      </c>
      <c r="D22" s="499">
        <v>2007</v>
      </c>
      <c r="E22" s="545">
        <v>2011</v>
      </c>
      <c r="F22" s="186" t="s">
        <v>88</v>
      </c>
      <c r="G22" s="194">
        <f t="shared" si="1"/>
        <v>9769336</v>
      </c>
      <c r="H22" s="194">
        <f>SUM(H23:H27)</f>
        <v>67250</v>
      </c>
      <c r="I22" s="196">
        <f>SUM(I23:I26)</f>
        <v>6000000</v>
      </c>
      <c r="J22" s="170">
        <f>SUM(J23:J26)</f>
        <v>3702086</v>
      </c>
      <c r="K22" s="171">
        <f>SUM(K23:K27)</f>
        <v>0</v>
      </c>
      <c r="L22" s="3"/>
    </row>
    <row r="23" spans="1:12">
      <c r="A23" s="509"/>
      <c r="B23" s="510"/>
      <c r="C23" s="519"/>
      <c r="D23" s="529"/>
      <c r="E23" s="505"/>
      <c r="F23" s="185" t="s">
        <v>73</v>
      </c>
      <c r="G23" s="193">
        <f t="shared" si="1"/>
        <v>516333</v>
      </c>
      <c r="H23" s="193">
        <v>16333</v>
      </c>
      <c r="I23" s="190">
        <v>300000</v>
      </c>
      <c r="J23" s="90">
        <v>200000</v>
      </c>
      <c r="K23" s="172"/>
      <c r="L23" s="3"/>
    </row>
    <row r="24" spans="1:12">
      <c r="A24" s="509"/>
      <c r="B24" s="510"/>
      <c r="C24" s="519"/>
      <c r="D24" s="529"/>
      <c r="E24" s="505"/>
      <c r="F24" s="185" t="s">
        <v>76</v>
      </c>
      <c r="G24" s="193">
        <f t="shared" si="1"/>
        <v>2500000</v>
      </c>
      <c r="H24" s="193"/>
      <c r="I24" s="190">
        <v>1800000</v>
      </c>
      <c r="J24" s="90">
        <v>700000</v>
      </c>
      <c r="K24" s="172"/>
      <c r="L24" s="3"/>
    </row>
    <row r="25" spans="1:12">
      <c r="A25" s="509"/>
      <c r="B25" s="510"/>
      <c r="C25" s="519"/>
      <c r="D25" s="529"/>
      <c r="E25" s="505"/>
      <c r="F25" s="302" t="s">
        <v>106</v>
      </c>
      <c r="G25" s="193">
        <f t="shared" si="1"/>
        <v>0</v>
      </c>
      <c r="H25" s="193"/>
      <c r="I25" s="190"/>
      <c r="J25" s="90">
        <v>0</v>
      </c>
      <c r="K25" s="172">
        <v>0</v>
      </c>
      <c r="L25" s="3"/>
    </row>
    <row r="26" spans="1:12">
      <c r="A26" s="509"/>
      <c r="B26" s="510"/>
      <c r="C26" s="519"/>
      <c r="D26" s="529"/>
      <c r="E26" s="505"/>
      <c r="F26" s="294" t="s">
        <v>62</v>
      </c>
      <c r="G26" s="113">
        <f>SUM(H26:J26)</f>
        <v>6753003</v>
      </c>
      <c r="H26" s="113">
        <v>50917</v>
      </c>
      <c r="I26" s="295">
        <v>3900000</v>
      </c>
      <c r="J26" s="296">
        <v>2802086</v>
      </c>
      <c r="K26" s="297">
        <v>0</v>
      </c>
      <c r="L26" s="3"/>
    </row>
    <row r="27" spans="1:12" ht="13.5" thickBot="1">
      <c r="A27" s="603"/>
      <c r="B27" s="604"/>
      <c r="C27" s="581"/>
      <c r="D27" s="600"/>
      <c r="E27" s="580"/>
      <c r="F27" s="298" t="s">
        <v>108</v>
      </c>
      <c r="G27" s="299">
        <f>SUM(I27:J27)</f>
        <v>3958447</v>
      </c>
      <c r="H27" s="299"/>
      <c r="I27" s="300">
        <v>2456361</v>
      </c>
      <c r="J27" s="301">
        <v>1502086</v>
      </c>
      <c r="K27" s="173">
        <v>0</v>
      </c>
      <c r="L27" s="3"/>
    </row>
    <row r="28" spans="1:12" ht="12.75" customHeight="1">
      <c r="A28" s="495" t="s">
        <v>37</v>
      </c>
      <c r="B28" s="496"/>
      <c r="C28" s="501" t="s">
        <v>97</v>
      </c>
      <c r="D28" s="495">
        <v>2007</v>
      </c>
      <c r="E28" s="530">
        <v>2014</v>
      </c>
      <c r="F28" s="186" t="s">
        <v>88</v>
      </c>
      <c r="G28" s="194">
        <f t="shared" si="0"/>
        <v>5562919</v>
      </c>
      <c r="H28" s="194">
        <f>SUM(H29:H32)</f>
        <v>62919</v>
      </c>
      <c r="I28" s="196">
        <f>SUM(I29:I32)</f>
        <v>0</v>
      </c>
      <c r="J28" s="170">
        <f>SUM(J29:J32)</f>
        <v>0</v>
      </c>
      <c r="K28" s="171">
        <f>SUM(K29:K32)</f>
        <v>2000000</v>
      </c>
      <c r="L28" s="166">
        <f>SUM(L29:L32)</f>
        <v>3500000</v>
      </c>
    </row>
    <row r="29" spans="1:12">
      <c r="A29" s="495"/>
      <c r="B29" s="496"/>
      <c r="C29" s="502"/>
      <c r="D29" s="495"/>
      <c r="E29" s="530"/>
      <c r="F29" s="185" t="s">
        <v>73</v>
      </c>
      <c r="G29" s="193">
        <f t="shared" si="0"/>
        <v>1012002</v>
      </c>
      <c r="H29" s="193">
        <v>12002</v>
      </c>
      <c r="I29" s="190">
        <v>0</v>
      </c>
      <c r="J29" s="90"/>
      <c r="K29" s="172">
        <v>500000</v>
      </c>
      <c r="L29" s="3">
        <v>500000</v>
      </c>
    </row>
    <row r="30" spans="1:12">
      <c r="A30" s="495"/>
      <c r="B30" s="496"/>
      <c r="C30" s="502"/>
      <c r="D30" s="495"/>
      <c r="E30" s="530"/>
      <c r="F30" s="185" t="s">
        <v>76</v>
      </c>
      <c r="G30" s="193">
        <f t="shared" si="0"/>
        <v>4500000</v>
      </c>
      <c r="H30" s="193"/>
      <c r="I30" s="190">
        <v>0</v>
      </c>
      <c r="J30" s="90"/>
      <c r="K30" s="172">
        <v>1500000</v>
      </c>
      <c r="L30" s="3">
        <v>3000000</v>
      </c>
    </row>
    <row r="31" spans="1:12">
      <c r="A31" s="495"/>
      <c r="B31" s="496"/>
      <c r="C31" s="502"/>
      <c r="D31" s="495"/>
      <c r="E31" s="530"/>
      <c r="F31" s="302" t="s">
        <v>106</v>
      </c>
      <c r="G31" s="193">
        <f t="shared" si="0"/>
        <v>0</v>
      </c>
      <c r="H31" s="193"/>
      <c r="I31" s="190"/>
      <c r="J31" s="90"/>
      <c r="K31" s="172">
        <v>0</v>
      </c>
      <c r="L31" s="3">
        <v>0</v>
      </c>
    </row>
    <row r="32" spans="1:12" ht="13.5" thickBot="1">
      <c r="A32" s="497"/>
      <c r="B32" s="498"/>
      <c r="C32" s="549"/>
      <c r="D32" s="497"/>
      <c r="E32" s="531"/>
      <c r="F32" s="187" t="s">
        <v>62</v>
      </c>
      <c r="G32" s="195">
        <f t="shared" si="0"/>
        <v>50917</v>
      </c>
      <c r="H32" s="195">
        <v>50917</v>
      </c>
      <c r="I32" s="197">
        <v>0</v>
      </c>
      <c r="J32" s="96">
        <v>0</v>
      </c>
      <c r="K32" s="173">
        <v>0</v>
      </c>
      <c r="L32" s="3"/>
    </row>
    <row r="33" spans="1:19">
      <c r="A33" s="163"/>
      <c r="B33" s="163"/>
      <c r="C33" s="163"/>
      <c r="D33" s="163"/>
      <c r="E33" s="163"/>
      <c r="F33" s="129"/>
      <c r="G33" s="7"/>
      <c r="H33" s="7"/>
      <c r="I33" s="7"/>
      <c r="J33" s="7"/>
      <c r="K33" s="7"/>
      <c r="L33" s="3"/>
    </row>
    <row r="34" spans="1:19">
      <c r="A34" s="163"/>
      <c r="B34" s="163"/>
      <c r="C34" s="163"/>
      <c r="D34" s="163"/>
      <c r="E34" s="163"/>
      <c r="F34" s="129"/>
      <c r="G34" s="7"/>
      <c r="H34" s="7"/>
      <c r="I34" s="7"/>
      <c r="J34" s="7"/>
      <c r="K34" s="7"/>
      <c r="L34" s="3"/>
    </row>
    <row r="35" spans="1:19" ht="13.5" thickBot="1">
      <c r="A35" s="163"/>
      <c r="B35" s="163"/>
      <c r="C35" s="163"/>
      <c r="D35" s="163"/>
      <c r="E35" s="163"/>
      <c r="F35" s="129"/>
      <c r="G35" s="7"/>
      <c r="H35" s="7"/>
      <c r="I35" s="7"/>
      <c r="J35" s="7"/>
      <c r="K35" s="7"/>
      <c r="L35" s="3"/>
    </row>
    <row r="36" spans="1:19" ht="13.5" thickBot="1">
      <c r="A36" s="541" t="s">
        <v>67</v>
      </c>
      <c r="B36" s="594" t="s">
        <v>85</v>
      </c>
      <c r="C36" s="555" t="s">
        <v>20</v>
      </c>
      <c r="D36" s="541" t="s">
        <v>19</v>
      </c>
      <c r="E36" s="542"/>
      <c r="F36" s="562" t="s">
        <v>16</v>
      </c>
      <c r="G36" s="562" t="s">
        <v>17</v>
      </c>
      <c r="H36" s="559" t="s">
        <v>21</v>
      </c>
      <c r="I36" s="560"/>
      <c r="J36" s="560"/>
      <c r="K36" s="561"/>
      <c r="L36" s="3"/>
    </row>
    <row r="37" spans="1:19" ht="36.75" thickBot="1">
      <c r="A37" s="543"/>
      <c r="B37" s="595"/>
      <c r="C37" s="556"/>
      <c r="D37" s="543"/>
      <c r="E37" s="544"/>
      <c r="F37" s="563"/>
      <c r="G37" s="563"/>
      <c r="H37" s="212" t="s">
        <v>18</v>
      </c>
      <c r="I37" s="211">
        <v>2010</v>
      </c>
      <c r="J37" s="174">
        <v>2011</v>
      </c>
      <c r="K37" s="175">
        <v>2012</v>
      </c>
      <c r="L37" s="3"/>
    </row>
    <row r="38" spans="1:19" ht="13.5" thickBot="1">
      <c r="A38" s="241"/>
      <c r="B38" s="241"/>
      <c r="C38" s="239"/>
      <c r="D38" s="241"/>
      <c r="E38" s="241"/>
      <c r="F38" s="241"/>
      <c r="G38" s="241"/>
      <c r="H38" s="239"/>
      <c r="I38" s="238"/>
      <c r="J38" s="238"/>
      <c r="K38" s="238"/>
      <c r="L38" s="3"/>
    </row>
    <row r="39" spans="1:19" s="164" customFormat="1" ht="54" customHeight="1" thickBot="1">
      <c r="A39" s="237" t="s">
        <v>38</v>
      </c>
      <c r="B39" s="547" t="s">
        <v>35</v>
      </c>
      <c r="C39" s="620"/>
      <c r="D39" s="181">
        <v>2004</v>
      </c>
      <c r="E39" s="182">
        <v>2015</v>
      </c>
      <c r="F39" s="210"/>
      <c r="G39" s="191">
        <f>SUM(G40+G43+G47)</f>
        <v>3158635</v>
      </c>
      <c r="H39" s="191">
        <f>SUM(H40+H43+H47)</f>
        <v>443635</v>
      </c>
      <c r="I39" s="188">
        <f>SUM(I40+I43+I47)</f>
        <v>350000</v>
      </c>
      <c r="J39" s="177">
        <f>SUM(J40+J43+J47)</f>
        <v>525000</v>
      </c>
      <c r="K39" s="178">
        <f>SUM(K40+K43+K47)</f>
        <v>1205000</v>
      </c>
      <c r="L39" s="165" t="e">
        <f>SUM(#REF!+#REF!+L40+L43)</f>
        <v>#REF!</v>
      </c>
      <c r="N39" s="241"/>
      <c r="O39" s="241"/>
      <c r="P39" s="606"/>
      <c r="Q39" s="606"/>
      <c r="R39" s="606"/>
      <c r="S39" s="606"/>
    </row>
    <row r="40" spans="1:19" ht="12.75" customHeight="1">
      <c r="A40" s="618" t="s">
        <v>112</v>
      </c>
      <c r="B40" s="619"/>
      <c r="C40" s="582" t="s">
        <v>97</v>
      </c>
      <c r="D40" s="565">
        <v>2004</v>
      </c>
      <c r="E40" s="564">
        <v>2015</v>
      </c>
      <c r="F40" s="286" t="s">
        <v>88</v>
      </c>
      <c r="G40" s="287">
        <f>SUM(H40:L40)</f>
        <v>1554984</v>
      </c>
      <c r="H40" s="287">
        <f>SUM(H41:H42)</f>
        <v>289984</v>
      </c>
      <c r="I40" s="288">
        <f>SUM(I41:I42)</f>
        <v>0</v>
      </c>
      <c r="J40" s="289">
        <f>SUM(J41:J42)</f>
        <v>0</v>
      </c>
      <c r="K40" s="290">
        <f>SUM(K41:K42)</f>
        <v>630000</v>
      </c>
      <c r="L40" s="166">
        <f>SUM(L41:L42)</f>
        <v>635000</v>
      </c>
    </row>
    <row r="41" spans="1:19">
      <c r="A41" s="509"/>
      <c r="B41" s="510"/>
      <c r="C41" s="519"/>
      <c r="D41" s="529"/>
      <c r="E41" s="505"/>
      <c r="F41" s="185" t="s">
        <v>73</v>
      </c>
      <c r="G41" s="193">
        <f t="shared" ref="G41:G46" si="2">SUM(H41:L41)</f>
        <v>1354984</v>
      </c>
      <c r="H41" s="151">
        <v>89984</v>
      </c>
      <c r="I41" s="142">
        <v>0</v>
      </c>
      <c r="J41" s="94">
        <v>0</v>
      </c>
      <c r="K41" s="124">
        <v>630000</v>
      </c>
      <c r="L41" s="88">
        <v>635000</v>
      </c>
    </row>
    <row r="42" spans="1:19">
      <c r="A42" s="511"/>
      <c r="B42" s="512"/>
      <c r="C42" s="583"/>
      <c r="D42" s="493"/>
      <c r="E42" s="506"/>
      <c r="F42" s="185" t="s">
        <v>62</v>
      </c>
      <c r="G42" s="193">
        <f t="shared" si="2"/>
        <v>200000</v>
      </c>
      <c r="H42" s="151">
        <v>200000</v>
      </c>
      <c r="I42" s="142">
        <v>0</v>
      </c>
      <c r="J42" s="94">
        <v>0</v>
      </c>
      <c r="K42" s="124">
        <v>0</v>
      </c>
      <c r="L42" s="88">
        <v>0</v>
      </c>
    </row>
    <row r="43" spans="1:19" ht="12.75" customHeight="1">
      <c r="A43" s="509" t="s">
        <v>103</v>
      </c>
      <c r="B43" s="510"/>
      <c r="C43" s="519" t="s">
        <v>97</v>
      </c>
      <c r="D43" s="529">
        <v>2010</v>
      </c>
      <c r="E43" s="505">
        <v>2012</v>
      </c>
      <c r="F43" s="184" t="s">
        <v>88</v>
      </c>
      <c r="G43" s="192">
        <f t="shared" si="2"/>
        <v>1115000</v>
      </c>
      <c r="H43" s="309">
        <f>SUM(H44:H46)</f>
        <v>0</v>
      </c>
      <c r="I43" s="310">
        <f>SUM(I44:I46)</f>
        <v>15000</v>
      </c>
      <c r="J43" s="179">
        <f>SUM(J44:J44)</f>
        <v>525000</v>
      </c>
      <c r="K43" s="180">
        <f>SUM(K44:K44)</f>
        <v>575000</v>
      </c>
      <c r="L43" s="166">
        <f>SUM(L44:L46)</f>
        <v>0</v>
      </c>
    </row>
    <row r="44" spans="1:19">
      <c r="A44" s="509"/>
      <c r="B44" s="510"/>
      <c r="C44" s="519"/>
      <c r="D44" s="529"/>
      <c r="E44" s="505"/>
      <c r="F44" s="185" t="s">
        <v>73</v>
      </c>
      <c r="G44" s="193">
        <f t="shared" si="2"/>
        <v>1115000</v>
      </c>
      <c r="H44" s="151">
        <v>0</v>
      </c>
      <c r="I44" s="142">
        <v>15000</v>
      </c>
      <c r="J44" s="90">
        <v>525000</v>
      </c>
      <c r="K44" s="172">
        <v>575000</v>
      </c>
      <c r="L44" s="3"/>
    </row>
    <row r="45" spans="1:19">
      <c r="A45" s="509"/>
      <c r="B45" s="510"/>
      <c r="C45" s="519"/>
      <c r="D45" s="529"/>
      <c r="E45" s="505"/>
      <c r="F45" s="185" t="s">
        <v>76</v>
      </c>
      <c r="G45" s="193">
        <f t="shared" si="2"/>
        <v>0</v>
      </c>
      <c r="H45" s="151">
        <v>0</v>
      </c>
      <c r="I45" s="142">
        <v>0</v>
      </c>
      <c r="J45" s="311">
        <v>0</v>
      </c>
      <c r="K45" s="234">
        <v>0</v>
      </c>
      <c r="L45" s="3"/>
    </row>
    <row r="46" spans="1:19">
      <c r="A46" s="509"/>
      <c r="B46" s="510"/>
      <c r="C46" s="519"/>
      <c r="D46" s="529"/>
      <c r="E46" s="505"/>
      <c r="F46" s="240" t="s">
        <v>62</v>
      </c>
      <c r="G46" s="113">
        <f t="shared" si="2"/>
        <v>0</v>
      </c>
      <c r="H46" s="225">
        <v>0</v>
      </c>
      <c r="I46" s="143">
        <v>0</v>
      </c>
      <c r="J46" s="95">
        <v>0</v>
      </c>
      <c r="K46" s="226">
        <v>0</v>
      </c>
      <c r="L46" s="3"/>
    </row>
    <row r="47" spans="1:19">
      <c r="A47" s="495" t="s">
        <v>43</v>
      </c>
      <c r="B47" s="496"/>
      <c r="C47" s="501" t="s">
        <v>97</v>
      </c>
      <c r="D47" s="495">
        <v>2008</v>
      </c>
      <c r="E47" s="530">
        <v>2010</v>
      </c>
      <c r="F47" s="186" t="s">
        <v>88</v>
      </c>
      <c r="G47" s="194">
        <f>SUM(H47:L47)</f>
        <v>488651</v>
      </c>
      <c r="H47" s="243">
        <f>SUM(H48:H50)</f>
        <v>153651</v>
      </c>
      <c r="I47" s="244">
        <f>SUM(I48:I50)</f>
        <v>335000</v>
      </c>
      <c r="J47" s="245">
        <f>SUM(J48:J50)</f>
        <v>0</v>
      </c>
      <c r="K47" s="246">
        <f>SUM(K48:K50)</f>
        <v>0</v>
      </c>
      <c r="L47" s="3"/>
    </row>
    <row r="48" spans="1:19">
      <c r="A48" s="495"/>
      <c r="B48" s="496"/>
      <c r="C48" s="502"/>
      <c r="D48" s="495"/>
      <c r="E48" s="530"/>
      <c r="F48" s="185" t="s">
        <v>73</v>
      </c>
      <c r="G48" s="193">
        <f>SUM(H48:L48)</f>
        <v>157947</v>
      </c>
      <c r="H48" s="151">
        <v>22947</v>
      </c>
      <c r="I48" s="142">
        <v>135000</v>
      </c>
      <c r="J48" s="94">
        <v>0</v>
      </c>
      <c r="K48" s="124"/>
      <c r="L48" s="3"/>
    </row>
    <row r="49" spans="1:15">
      <c r="A49" s="495"/>
      <c r="B49" s="496"/>
      <c r="C49" s="502"/>
      <c r="D49" s="495"/>
      <c r="E49" s="530"/>
      <c r="F49" s="185" t="s">
        <v>76</v>
      </c>
      <c r="G49" s="193">
        <f>SUM(H49:L49)</f>
        <v>0</v>
      </c>
      <c r="H49" s="154"/>
      <c r="I49" s="247"/>
      <c r="J49" s="248">
        <v>0</v>
      </c>
      <c r="K49" s="249">
        <v>0</v>
      </c>
      <c r="L49" s="3"/>
    </row>
    <row r="50" spans="1:15" ht="13.5" thickBot="1">
      <c r="A50" s="497"/>
      <c r="B50" s="498"/>
      <c r="C50" s="549"/>
      <c r="D50" s="497"/>
      <c r="E50" s="531"/>
      <c r="F50" s="187" t="s">
        <v>62</v>
      </c>
      <c r="G50" s="195">
        <f>SUM(H50:L50)</f>
        <v>330704</v>
      </c>
      <c r="H50" s="155">
        <v>130704</v>
      </c>
      <c r="I50" s="97">
        <v>200000</v>
      </c>
      <c r="J50" s="91"/>
      <c r="K50" s="136">
        <v>0</v>
      </c>
      <c r="L50" s="3"/>
    </row>
    <row r="51" spans="1:15" ht="13.5" thickBot="1">
      <c r="A51" s="163"/>
      <c r="B51" s="163"/>
      <c r="C51" s="163"/>
      <c r="D51" s="163"/>
      <c r="E51" s="163"/>
      <c r="F51" s="129"/>
      <c r="G51" s="7"/>
      <c r="H51" s="37"/>
      <c r="I51" s="37"/>
      <c r="J51" s="37"/>
      <c r="K51" s="37"/>
      <c r="L51" s="3"/>
    </row>
    <row r="52" spans="1:15" s="164" customFormat="1" ht="52.5" customHeight="1" thickBot="1">
      <c r="A52" s="176" t="s">
        <v>24</v>
      </c>
      <c r="B52" s="546" t="s">
        <v>33</v>
      </c>
      <c r="C52" s="558"/>
      <c r="D52" s="176">
        <v>2006</v>
      </c>
      <c r="E52" s="202">
        <v>2013</v>
      </c>
      <c r="F52" s="203"/>
      <c r="G52" s="205">
        <f t="shared" ref="G52:G59" si="3">SUM(H52:L52)</f>
        <v>1792978</v>
      </c>
      <c r="H52" s="250">
        <f>SUM(H53+H56)</f>
        <v>127978</v>
      </c>
      <c r="I52" s="251">
        <f>SUM(I53+I56)</f>
        <v>5000</v>
      </c>
      <c r="J52" s="252">
        <f>SUM(J53+J56)</f>
        <v>155000</v>
      </c>
      <c r="K52" s="253">
        <f>SUM(K53+K56)</f>
        <v>1230000</v>
      </c>
      <c r="L52" s="167">
        <f>SUM(L56+L53)</f>
        <v>275000</v>
      </c>
      <c r="O52" s="164" t="s">
        <v>39</v>
      </c>
    </row>
    <row r="53" spans="1:15">
      <c r="A53" s="493" t="s">
        <v>25</v>
      </c>
      <c r="B53" s="494"/>
      <c r="C53" s="548" t="s">
        <v>97</v>
      </c>
      <c r="D53" s="493">
        <v>2006</v>
      </c>
      <c r="E53" s="506">
        <v>2011</v>
      </c>
      <c r="F53" s="204" t="s">
        <v>88</v>
      </c>
      <c r="G53" s="206">
        <f t="shared" si="3"/>
        <v>230618</v>
      </c>
      <c r="H53" s="254">
        <f>SUM(H54:H55)</f>
        <v>75618</v>
      </c>
      <c r="I53" s="255">
        <f>SUM(I54:I55)</f>
        <v>0</v>
      </c>
      <c r="J53" s="256">
        <f>SUM(J54:J55)</f>
        <v>155000</v>
      </c>
      <c r="K53" s="257">
        <f>SUM(K54:K55)</f>
        <v>0</v>
      </c>
      <c r="L53" s="169"/>
    </row>
    <row r="54" spans="1:15">
      <c r="A54" s="495"/>
      <c r="B54" s="496"/>
      <c r="C54" s="502"/>
      <c r="D54" s="495"/>
      <c r="E54" s="530"/>
      <c r="F54" s="200" t="s">
        <v>73</v>
      </c>
      <c r="G54" s="207">
        <f t="shared" si="3"/>
        <v>130618</v>
      </c>
      <c r="H54" s="258">
        <v>75618</v>
      </c>
      <c r="I54" s="259">
        <v>0</v>
      </c>
      <c r="J54" s="267">
        <v>55000</v>
      </c>
      <c r="K54" s="260"/>
      <c r="L54" s="9"/>
    </row>
    <row r="55" spans="1:15">
      <c r="A55" s="495"/>
      <c r="B55" s="496"/>
      <c r="C55" s="502"/>
      <c r="D55" s="495"/>
      <c r="E55" s="530"/>
      <c r="F55" s="200" t="s">
        <v>94</v>
      </c>
      <c r="G55" s="207">
        <f t="shared" si="3"/>
        <v>100000</v>
      </c>
      <c r="H55" s="261"/>
      <c r="I55" s="262"/>
      <c r="J55" s="267">
        <v>100000</v>
      </c>
      <c r="K55" s="263"/>
      <c r="L55" s="168"/>
    </row>
    <row r="56" spans="1:15">
      <c r="A56" s="495" t="s">
        <v>46</v>
      </c>
      <c r="B56" s="496"/>
      <c r="C56" s="501" t="s">
        <v>97</v>
      </c>
      <c r="D56" s="495">
        <v>2006</v>
      </c>
      <c r="E56" s="530">
        <v>2013</v>
      </c>
      <c r="F56" s="199" t="s">
        <v>88</v>
      </c>
      <c r="G56" s="208">
        <f t="shared" si="3"/>
        <v>1562360</v>
      </c>
      <c r="H56" s="264">
        <f>SUM(H57:H59)</f>
        <v>52360</v>
      </c>
      <c r="I56" s="265">
        <f>SUM(I57:I59)</f>
        <v>5000</v>
      </c>
      <c r="J56" s="223">
        <f>SUM(J57:J59)</f>
        <v>0</v>
      </c>
      <c r="K56" s="266">
        <f>SUM(K57:K59)</f>
        <v>1230000</v>
      </c>
      <c r="L56" s="169">
        <f>SUM(L57:L59)</f>
        <v>275000</v>
      </c>
    </row>
    <row r="57" spans="1:15">
      <c r="A57" s="495"/>
      <c r="B57" s="496"/>
      <c r="C57" s="502"/>
      <c r="D57" s="495"/>
      <c r="E57" s="530"/>
      <c r="F57" s="200" t="s">
        <v>73</v>
      </c>
      <c r="G57" s="207">
        <f t="shared" si="3"/>
        <v>287360</v>
      </c>
      <c r="H57" s="258">
        <v>52360</v>
      </c>
      <c r="I57" s="259">
        <v>5000</v>
      </c>
      <c r="J57" s="267">
        <v>0</v>
      </c>
      <c r="K57" s="260">
        <v>230000</v>
      </c>
      <c r="L57" s="168"/>
    </row>
    <row r="58" spans="1:15">
      <c r="A58" s="499"/>
      <c r="B58" s="500"/>
      <c r="C58" s="503"/>
      <c r="D58" s="499"/>
      <c r="E58" s="545"/>
      <c r="F58" s="185" t="s">
        <v>76</v>
      </c>
      <c r="G58" s="280">
        <f t="shared" si="3"/>
        <v>0</v>
      </c>
      <c r="H58" s="281"/>
      <c r="I58" s="282"/>
      <c r="J58" s="283"/>
      <c r="K58" s="284">
        <v>0</v>
      </c>
      <c r="L58" s="168"/>
    </row>
    <row r="59" spans="1:15" ht="13.5" thickBot="1">
      <c r="A59" s="497"/>
      <c r="B59" s="498"/>
      <c r="C59" s="549"/>
      <c r="D59" s="497"/>
      <c r="E59" s="531"/>
      <c r="F59" s="303" t="s">
        <v>106</v>
      </c>
      <c r="G59" s="209">
        <f t="shared" si="3"/>
        <v>1275000</v>
      </c>
      <c r="H59" s="268"/>
      <c r="I59" s="269"/>
      <c r="J59" s="270">
        <v>0</v>
      </c>
      <c r="K59" s="279">
        <v>1000000</v>
      </c>
      <c r="L59" s="168">
        <v>275000</v>
      </c>
    </row>
    <row r="60" spans="1:15">
      <c r="A60" s="163"/>
      <c r="B60" s="163"/>
      <c r="C60" s="163"/>
      <c r="D60" s="163"/>
      <c r="E60" s="163"/>
      <c r="F60" s="129"/>
      <c r="G60" s="10"/>
      <c r="H60" s="271"/>
      <c r="I60" s="271"/>
      <c r="J60" s="101"/>
      <c r="K60" s="271"/>
      <c r="L60" s="168"/>
    </row>
    <row r="61" spans="1:15">
      <c r="A61" s="163"/>
      <c r="B61" s="163"/>
      <c r="C61" s="163"/>
      <c r="D61" s="163"/>
      <c r="E61" s="163"/>
      <c r="F61" s="129"/>
      <c r="G61" s="10"/>
      <c r="H61" s="271"/>
      <c r="I61" s="271"/>
      <c r="J61" s="101"/>
      <c r="K61" s="271"/>
      <c r="L61" s="168"/>
    </row>
    <row r="62" spans="1:15">
      <c r="A62" s="163"/>
      <c r="B62" s="163"/>
      <c r="C62" s="163"/>
      <c r="D62" s="163"/>
      <c r="E62" s="163"/>
      <c r="F62" s="129"/>
      <c r="G62" s="10"/>
      <c r="H62" s="271"/>
      <c r="I62" s="271"/>
      <c r="J62" s="101"/>
      <c r="K62" s="271"/>
      <c r="L62" s="168"/>
    </row>
    <row r="63" spans="1:15">
      <c r="A63" s="163"/>
      <c r="B63" s="163"/>
      <c r="C63" s="163"/>
      <c r="D63" s="163"/>
      <c r="E63" s="163"/>
      <c r="F63" s="129"/>
      <c r="G63" s="10"/>
      <c r="H63" s="271"/>
      <c r="I63" s="271"/>
      <c r="J63" s="101"/>
      <c r="K63" s="271"/>
      <c r="L63" s="168"/>
    </row>
    <row r="64" spans="1:15">
      <c r="A64" s="163"/>
      <c r="B64" s="163"/>
      <c r="C64" s="163"/>
      <c r="D64" s="163"/>
      <c r="E64" s="163"/>
      <c r="F64" s="129"/>
      <c r="G64" s="10"/>
      <c r="H64" s="271"/>
      <c r="I64" s="271"/>
      <c r="J64" s="101"/>
      <c r="K64" s="271"/>
      <c r="L64" s="168"/>
    </row>
    <row r="65" spans="1:12">
      <c r="A65" s="163"/>
      <c r="B65" s="163"/>
      <c r="C65" s="163"/>
      <c r="D65" s="163"/>
      <c r="E65" s="163"/>
      <c r="F65" s="129"/>
      <c r="G65" s="10"/>
      <c r="H65" s="271"/>
      <c r="I65" s="271"/>
      <c r="J65" s="101"/>
      <c r="K65" s="271"/>
      <c r="L65" s="168"/>
    </row>
    <row r="66" spans="1:12">
      <c r="A66" s="163"/>
      <c r="B66" s="163"/>
      <c r="C66" s="163"/>
      <c r="D66" s="163"/>
      <c r="E66" s="163"/>
      <c r="F66" s="129"/>
      <c r="G66" s="10"/>
      <c r="H66" s="271"/>
      <c r="I66" s="271"/>
      <c r="J66" s="101"/>
      <c r="K66" s="271"/>
      <c r="L66" s="168"/>
    </row>
    <row r="67" spans="1:12" ht="13.5" thickBot="1">
      <c r="A67" s="163"/>
      <c r="B67" s="163"/>
      <c r="C67" s="163"/>
      <c r="D67" s="163"/>
      <c r="E67" s="163"/>
      <c r="F67" s="129"/>
      <c r="G67" s="10"/>
      <c r="H67" s="271"/>
      <c r="I67" s="271"/>
      <c r="J67" s="101"/>
      <c r="K67" s="271"/>
      <c r="L67" s="168"/>
    </row>
    <row r="68" spans="1:12" ht="13.5" thickBot="1">
      <c r="A68" s="541" t="s">
        <v>67</v>
      </c>
      <c r="B68" s="594" t="s">
        <v>85</v>
      </c>
      <c r="C68" s="555" t="s">
        <v>20</v>
      </c>
      <c r="D68" s="541" t="s">
        <v>19</v>
      </c>
      <c r="E68" s="542"/>
      <c r="F68" s="562" t="s">
        <v>16</v>
      </c>
      <c r="G68" s="562" t="s">
        <v>17</v>
      </c>
      <c r="H68" s="615" t="s">
        <v>21</v>
      </c>
      <c r="I68" s="616"/>
      <c r="J68" s="616"/>
      <c r="K68" s="617"/>
      <c r="L68" s="168"/>
    </row>
    <row r="69" spans="1:12" ht="36.75" thickBot="1">
      <c r="A69" s="543"/>
      <c r="B69" s="595"/>
      <c r="C69" s="556"/>
      <c r="D69" s="543"/>
      <c r="E69" s="544"/>
      <c r="F69" s="563"/>
      <c r="G69" s="563"/>
      <c r="H69" s="272" t="s">
        <v>18</v>
      </c>
      <c r="I69" s="211">
        <v>2010</v>
      </c>
      <c r="J69" s="174">
        <v>2011</v>
      </c>
      <c r="K69" s="175">
        <v>2012</v>
      </c>
      <c r="L69" s="168"/>
    </row>
    <row r="70" spans="1:12" ht="13.5" thickBot="1">
      <c r="A70" s="163"/>
      <c r="B70" s="163"/>
      <c r="C70" s="163"/>
      <c r="D70" s="163"/>
      <c r="E70" s="163"/>
      <c r="F70" s="129"/>
      <c r="G70" s="10"/>
      <c r="H70" s="271"/>
      <c r="I70" s="271"/>
      <c r="J70" s="101"/>
      <c r="K70" s="271"/>
      <c r="L70" s="168"/>
    </row>
    <row r="71" spans="1:12" s="164" customFormat="1" ht="63.75" customHeight="1" thickBot="1">
      <c r="A71" s="176" t="s">
        <v>26</v>
      </c>
      <c r="B71" s="546" t="s">
        <v>27</v>
      </c>
      <c r="C71" s="558"/>
      <c r="D71" s="181">
        <v>2007</v>
      </c>
      <c r="E71" s="182">
        <v>2012</v>
      </c>
      <c r="F71" s="198"/>
      <c r="G71" s="191">
        <f>SUM(G72+G82+G75+G79)</f>
        <v>4503257</v>
      </c>
      <c r="H71" s="273">
        <f>SUM(H72+H82+H75+H79)</f>
        <v>88257</v>
      </c>
      <c r="I71" s="274">
        <f>SUM(I72+I82+I75+I79)</f>
        <v>805000</v>
      </c>
      <c r="J71" s="275">
        <f>SUM(J72+J82+J75+J79)</f>
        <v>1710000</v>
      </c>
      <c r="K71" s="276">
        <f>SUM(K72+K82+K75+K79)</f>
        <v>1900000</v>
      </c>
      <c r="L71" s="165" t="e">
        <f>SUM(#REF!+L82)</f>
        <v>#REF!</v>
      </c>
    </row>
    <row r="72" spans="1:12" s="164" customFormat="1" ht="12.75" customHeight="1">
      <c r="A72" s="495" t="s">
        <v>34</v>
      </c>
      <c r="B72" s="496"/>
      <c r="C72" s="501" t="s">
        <v>97</v>
      </c>
      <c r="D72" s="495">
        <v>2011</v>
      </c>
      <c r="E72" s="530">
        <v>2011</v>
      </c>
      <c r="F72" s="199" t="s">
        <v>88</v>
      </c>
      <c r="G72" s="194">
        <f t="shared" ref="G72:G85" si="4">SUM(H72:L72)</f>
        <v>210000</v>
      </c>
      <c r="H72" s="194">
        <f>SUM(H73:H74)</f>
        <v>0</v>
      </c>
      <c r="I72" s="196">
        <f>SUM(I73:I74)</f>
        <v>0</v>
      </c>
      <c r="J72" s="170">
        <f>SUM(J73:J74)</f>
        <v>210000</v>
      </c>
      <c r="K72" s="171">
        <f>SUM(K73:K74)</f>
        <v>0</v>
      </c>
      <c r="L72" s="165"/>
    </row>
    <row r="73" spans="1:12" s="164" customFormat="1" ht="12.75" customHeight="1">
      <c r="A73" s="495"/>
      <c r="B73" s="496"/>
      <c r="C73" s="502"/>
      <c r="D73" s="495"/>
      <c r="E73" s="530"/>
      <c r="F73" s="200" t="s">
        <v>73</v>
      </c>
      <c r="G73" s="193">
        <f t="shared" si="4"/>
        <v>60000</v>
      </c>
      <c r="H73" s="193">
        <v>0</v>
      </c>
      <c r="I73" s="190">
        <v>0</v>
      </c>
      <c r="J73" s="90">
        <v>60000</v>
      </c>
      <c r="K73" s="172">
        <v>0</v>
      </c>
      <c r="L73" s="165"/>
    </row>
    <row r="74" spans="1:12" s="164" customFormat="1" ht="12.75" customHeight="1">
      <c r="A74" s="499"/>
      <c r="B74" s="500"/>
      <c r="C74" s="503"/>
      <c r="D74" s="499"/>
      <c r="E74" s="545"/>
      <c r="F74" s="304" t="s">
        <v>83</v>
      </c>
      <c r="G74" s="113">
        <f t="shared" si="4"/>
        <v>150000</v>
      </c>
      <c r="H74" s="113"/>
      <c r="I74" s="295"/>
      <c r="J74" s="296">
        <v>150000</v>
      </c>
      <c r="K74" s="297">
        <v>0</v>
      </c>
      <c r="L74" s="165"/>
    </row>
    <row r="75" spans="1:12" s="164" customFormat="1" ht="12.75" customHeight="1">
      <c r="A75" s="507" t="s">
        <v>100</v>
      </c>
      <c r="B75" s="508"/>
      <c r="C75" s="504" t="s">
        <v>97</v>
      </c>
      <c r="D75" s="499">
        <v>2008</v>
      </c>
      <c r="E75" s="545">
        <v>2010</v>
      </c>
      <c r="F75" s="199" t="s">
        <v>88</v>
      </c>
      <c r="G75" s="194">
        <f t="shared" si="4"/>
        <v>826298</v>
      </c>
      <c r="H75" s="194">
        <f>SUM(H76:H78)</f>
        <v>21298</v>
      </c>
      <c r="I75" s="196">
        <f>SUM(I76:I78)</f>
        <v>805000</v>
      </c>
      <c r="J75" s="170">
        <f>SUM(J76:J78)</f>
        <v>0</v>
      </c>
      <c r="K75" s="171">
        <f>SUM(K76:K78)</f>
        <v>0</v>
      </c>
      <c r="L75" s="165"/>
    </row>
    <row r="76" spans="1:12" s="164" customFormat="1" ht="12.75" customHeight="1">
      <c r="A76" s="509"/>
      <c r="B76" s="510"/>
      <c r="C76" s="505"/>
      <c r="D76" s="529"/>
      <c r="E76" s="505"/>
      <c r="F76" s="200" t="s">
        <v>73</v>
      </c>
      <c r="G76" s="193">
        <f t="shared" si="4"/>
        <v>98336</v>
      </c>
      <c r="H76" s="193">
        <v>21298</v>
      </c>
      <c r="I76" s="190">
        <v>77038</v>
      </c>
      <c r="J76" s="90"/>
      <c r="K76" s="172"/>
      <c r="L76" s="165"/>
    </row>
    <row r="77" spans="1:12" s="164" customFormat="1" ht="12.75" customHeight="1">
      <c r="A77" s="509"/>
      <c r="B77" s="510"/>
      <c r="C77" s="505"/>
      <c r="D77" s="529"/>
      <c r="E77" s="505"/>
      <c r="F77" s="302" t="s">
        <v>106</v>
      </c>
      <c r="G77" s="193">
        <f t="shared" si="4"/>
        <v>327962</v>
      </c>
      <c r="H77" s="193"/>
      <c r="I77" s="190">
        <v>327962</v>
      </c>
      <c r="J77" s="90"/>
      <c r="K77" s="172"/>
      <c r="L77" s="165"/>
    </row>
    <row r="78" spans="1:12" s="164" customFormat="1" ht="12.75" customHeight="1">
      <c r="A78" s="511"/>
      <c r="B78" s="512"/>
      <c r="C78" s="506"/>
      <c r="D78" s="493"/>
      <c r="E78" s="506"/>
      <c r="F78" s="200" t="s">
        <v>83</v>
      </c>
      <c r="G78" s="193">
        <f>SUM(H78:L78)</f>
        <v>400000</v>
      </c>
      <c r="H78" s="193"/>
      <c r="I78" s="190">
        <v>400000</v>
      </c>
      <c r="J78" s="90"/>
      <c r="K78" s="172"/>
      <c r="L78" s="165"/>
    </row>
    <row r="79" spans="1:12" s="164" customFormat="1" ht="12.75" customHeight="1">
      <c r="A79" s="513" t="s">
        <v>113</v>
      </c>
      <c r="B79" s="514"/>
      <c r="C79" s="504" t="s">
        <v>97</v>
      </c>
      <c r="D79" s="499">
        <v>2010</v>
      </c>
      <c r="E79" s="545">
        <v>2011</v>
      </c>
      <c r="F79" s="199" t="s">
        <v>88</v>
      </c>
      <c r="G79" s="194">
        <f>SUM(H79:L79)</f>
        <v>0</v>
      </c>
      <c r="H79" s="194">
        <f>SUM(H81:H81)</f>
        <v>0</v>
      </c>
      <c r="I79" s="196">
        <f>SUM(I81:I81)</f>
        <v>0</v>
      </c>
      <c r="J79" s="170">
        <f>SUM(J81:J81)</f>
        <v>0</v>
      </c>
      <c r="K79" s="171">
        <f>SUM(K81:K81)</f>
        <v>0</v>
      </c>
      <c r="L79" s="165"/>
    </row>
    <row r="80" spans="1:12" s="164" customFormat="1" ht="12.75" customHeight="1">
      <c r="A80" s="515"/>
      <c r="B80" s="516"/>
      <c r="C80" s="519"/>
      <c r="D80" s="529"/>
      <c r="E80" s="505"/>
      <c r="F80" s="200" t="s">
        <v>73</v>
      </c>
      <c r="G80" s="193">
        <f>SUM(H80:L80)</f>
        <v>633999</v>
      </c>
      <c r="H80" s="193">
        <v>13999</v>
      </c>
      <c r="I80" s="190">
        <v>5000</v>
      </c>
      <c r="J80" s="90">
        <v>615000</v>
      </c>
      <c r="K80" s="172"/>
      <c r="L80" s="165"/>
    </row>
    <row r="81" spans="1:14" s="164" customFormat="1" ht="12.75" customHeight="1">
      <c r="A81" s="517"/>
      <c r="B81" s="518"/>
      <c r="C81" s="506"/>
      <c r="D81" s="493"/>
      <c r="E81" s="506"/>
      <c r="F81" s="200" t="s">
        <v>83</v>
      </c>
      <c r="G81" s="193"/>
      <c r="H81" s="193"/>
      <c r="I81" s="190"/>
      <c r="J81" s="90"/>
      <c r="K81" s="172"/>
      <c r="L81" s="165"/>
    </row>
    <row r="82" spans="1:14">
      <c r="A82" s="493" t="s">
        <v>28</v>
      </c>
      <c r="B82" s="494"/>
      <c r="C82" s="548" t="s">
        <v>97</v>
      </c>
      <c r="D82" s="493">
        <v>2007</v>
      </c>
      <c r="E82" s="506">
        <v>2012</v>
      </c>
      <c r="F82" s="204" t="s">
        <v>88</v>
      </c>
      <c r="G82" s="192">
        <f t="shared" si="4"/>
        <v>3466959</v>
      </c>
      <c r="H82" s="192">
        <f>SUM(H83:H85)</f>
        <v>66959</v>
      </c>
      <c r="I82" s="189">
        <f>SUM(I83:I85)</f>
        <v>0</v>
      </c>
      <c r="J82" s="179">
        <f>SUM(J83:J85)</f>
        <v>1500000</v>
      </c>
      <c r="K82" s="180">
        <f>SUM(K83:K85)</f>
        <v>1900000</v>
      </c>
      <c r="L82" s="40">
        <f>SUM(L83:L85)</f>
        <v>0</v>
      </c>
    </row>
    <row r="83" spans="1:14">
      <c r="A83" s="495"/>
      <c r="B83" s="496"/>
      <c r="C83" s="502"/>
      <c r="D83" s="495"/>
      <c r="E83" s="530"/>
      <c r="F83" s="200" t="s">
        <v>73</v>
      </c>
      <c r="G83" s="193">
        <f t="shared" si="4"/>
        <v>2466959</v>
      </c>
      <c r="H83" s="193">
        <v>66959</v>
      </c>
      <c r="I83" s="190">
        <v>0</v>
      </c>
      <c r="J83" s="90">
        <v>900000</v>
      </c>
      <c r="K83" s="172">
        <v>1500000</v>
      </c>
      <c r="L83" s="3">
        <v>0</v>
      </c>
    </row>
    <row r="84" spans="1:14">
      <c r="A84" s="495"/>
      <c r="B84" s="496"/>
      <c r="C84" s="502"/>
      <c r="D84" s="495"/>
      <c r="E84" s="530"/>
      <c r="F84" s="200" t="s">
        <v>76</v>
      </c>
      <c r="G84" s="193">
        <f t="shared" si="4"/>
        <v>0</v>
      </c>
      <c r="H84" s="193"/>
      <c r="I84" s="190"/>
      <c r="J84" s="90">
        <v>0</v>
      </c>
      <c r="K84" s="172"/>
      <c r="N84">
        <v>3</v>
      </c>
    </row>
    <row r="85" spans="1:14" ht="13.5" thickBot="1">
      <c r="A85" s="497"/>
      <c r="B85" s="498"/>
      <c r="C85" s="549"/>
      <c r="D85" s="497"/>
      <c r="E85" s="531"/>
      <c r="F85" s="201" t="s">
        <v>83</v>
      </c>
      <c r="G85" s="195">
        <f t="shared" si="4"/>
        <v>1000000</v>
      </c>
      <c r="H85" s="195"/>
      <c r="I85" s="197"/>
      <c r="J85" s="96">
        <v>600000</v>
      </c>
      <c r="K85" s="173">
        <v>400000</v>
      </c>
      <c r="L85" s="3">
        <v>0</v>
      </c>
    </row>
    <row r="86" spans="1:14" ht="13.5" thickBot="1">
      <c r="A86" s="163"/>
      <c r="B86" s="163"/>
      <c r="C86" s="163"/>
      <c r="D86" s="163"/>
      <c r="E86" s="163"/>
      <c r="F86" s="129"/>
      <c r="G86" s="7"/>
      <c r="H86" s="7"/>
      <c r="I86" s="7"/>
      <c r="J86" s="7"/>
      <c r="K86" s="7"/>
      <c r="L86" s="3"/>
    </row>
    <row r="87" spans="1:14" s="164" customFormat="1" ht="50.25" customHeight="1" thickBot="1">
      <c r="A87" s="176" t="s">
        <v>29</v>
      </c>
      <c r="B87" s="546" t="s">
        <v>30</v>
      </c>
      <c r="C87" s="547"/>
      <c r="D87" s="181">
        <v>2003</v>
      </c>
      <c r="E87" s="182">
        <v>2015</v>
      </c>
      <c r="F87" s="183"/>
      <c r="G87" s="191">
        <f>SUM(H87:L87)</f>
        <v>5505848</v>
      </c>
      <c r="H87" s="191">
        <f>SUM(H88+H92)</f>
        <v>92733</v>
      </c>
      <c r="I87" s="188">
        <f>SUM(I88+I92)</f>
        <v>5000</v>
      </c>
      <c r="J87" s="177">
        <f>SUM(J88+J92)</f>
        <v>250500</v>
      </c>
      <c r="K87" s="178">
        <f>SUM(K88+K92)</f>
        <v>1600500</v>
      </c>
      <c r="L87" s="165">
        <f>SUM(L88+L92)</f>
        <v>3557115</v>
      </c>
    </row>
    <row r="88" spans="1:14">
      <c r="A88" s="493" t="s">
        <v>44</v>
      </c>
      <c r="B88" s="494"/>
      <c r="C88" s="548" t="s">
        <v>97</v>
      </c>
      <c r="D88" s="493">
        <v>2003</v>
      </c>
      <c r="E88" s="506">
        <v>2015</v>
      </c>
      <c r="F88" s="184" t="s">
        <v>88</v>
      </c>
      <c r="G88" s="192">
        <f>SUM(H88:L88)</f>
        <v>2005848</v>
      </c>
      <c r="H88" s="192">
        <f>SUM(H89:H91)</f>
        <v>34733</v>
      </c>
      <c r="I88" s="189">
        <f>SUM(I89:I91)</f>
        <v>5000</v>
      </c>
      <c r="J88" s="179">
        <f>SUM(J89:J91)</f>
        <v>500</v>
      </c>
      <c r="K88" s="180">
        <f>SUM(K89:K91)</f>
        <v>500</v>
      </c>
      <c r="L88" s="3">
        <f>SUM(L89:L91)</f>
        <v>1965115</v>
      </c>
    </row>
    <row r="89" spans="1:14">
      <c r="A89" s="495"/>
      <c r="B89" s="496"/>
      <c r="C89" s="502"/>
      <c r="D89" s="495"/>
      <c r="E89" s="530"/>
      <c r="F89" s="185" t="s">
        <v>73</v>
      </c>
      <c r="G89" s="193">
        <f t="shared" ref="G89:G94" si="5">SUM(H89:L89)</f>
        <v>888363</v>
      </c>
      <c r="H89" s="193">
        <v>34733</v>
      </c>
      <c r="I89" s="190">
        <v>5000</v>
      </c>
      <c r="J89" s="90">
        <v>500</v>
      </c>
      <c r="K89" s="172">
        <v>500</v>
      </c>
      <c r="L89" s="3">
        <v>847630</v>
      </c>
    </row>
    <row r="90" spans="1:14">
      <c r="A90" s="495"/>
      <c r="B90" s="496"/>
      <c r="C90" s="502"/>
      <c r="D90" s="495"/>
      <c r="E90" s="530"/>
      <c r="F90" s="185" t="s">
        <v>76</v>
      </c>
      <c r="G90" s="193">
        <f t="shared" si="5"/>
        <v>0</v>
      </c>
      <c r="H90" s="193"/>
      <c r="I90" s="190"/>
      <c r="J90" s="90">
        <v>0</v>
      </c>
      <c r="K90" s="172">
        <v>0</v>
      </c>
    </row>
    <row r="91" spans="1:14">
      <c r="A91" s="495"/>
      <c r="B91" s="496"/>
      <c r="C91" s="502"/>
      <c r="D91" s="495"/>
      <c r="E91" s="530"/>
      <c r="F91" s="185" t="s">
        <v>45</v>
      </c>
      <c r="G91" s="193">
        <f t="shared" si="5"/>
        <v>1117485</v>
      </c>
      <c r="H91" s="193"/>
      <c r="I91" s="190"/>
      <c r="J91" s="90">
        <v>0</v>
      </c>
      <c r="K91" s="172">
        <v>0</v>
      </c>
      <c r="L91" s="3">
        <v>1117485</v>
      </c>
    </row>
    <row r="92" spans="1:14">
      <c r="A92" s="495" t="s">
        <v>31</v>
      </c>
      <c r="B92" s="496"/>
      <c r="C92" s="501" t="s">
        <v>97</v>
      </c>
      <c r="D92" s="495">
        <v>2009</v>
      </c>
      <c r="E92" s="530">
        <v>2014</v>
      </c>
      <c r="F92" s="186" t="s">
        <v>88</v>
      </c>
      <c r="G92" s="194">
        <f t="shared" si="5"/>
        <v>3500000</v>
      </c>
      <c r="H92" s="194">
        <f>SUM(H93:H94)</f>
        <v>58000</v>
      </c>
      <c r="I92" s="196">
        <f>SUM(I93:I94)</f>
        <v>0</v>
      </c>
      <c r="J92" s="170">
        <f>SUM(J93:J94)</f>
        <v>250000</v>
      </c>
      <c r="K92" s="171">
        <f>SUM(K93:K94)</f>
        <v>1600000</v>
      </c>
      <c r="L92" s="3">
        <f>SUM(L93:L94)</f>
        <v>1592000</v>
      </c>
    </row>
    <row r="93" spans="1:14">
      <c r="A93" s="495"/>
      <c r="B93" s="496"/>
      <c r="C93" s="502"/>
      <c r="D93" s="495"/>
      <c r="E93" s="530"/>
      <c r="F93" s="185" t="s">
        <v>73</v>
      </c>
      <c r="G93" s="193">
        <f t="shared" si="5"/>
        <v>1650000</v>
      </c>
      <c r="H93" s="193">
        <v>58000</v>
      </c>
      <c r="I93" s="190">
        <v>0</v>
      </c>
      <c r="J93" s="90">
        <v>250000</v>
      </c>
      <c r="K93" s="172">
        <v>1250000</v>
      </c>
      <c r="L93" s="3">
        <v>92000</v>
      </c>
    </row>
    <row r="94" spans="1:14" ht="13.5" thickBot="1">
      <c r="A94" s="497"/>
      <c r="B94" s="498"/>
      <c r="C94" s="549"/>
      <c r="D94" s="497"/>
      <c r="E94" s="531"/>
      <c r="F94" s="187" t="s">
        <v>62</v>
      </c>
      <c r="G94" s="195">
        <f t="shared" si="5"/>
        <v>1850000</v>
      </c>
      <c r="H94" s="195">
        <v>0</v>
      </c>
      <c r="I94" s="197">
        <v>0</v>
      </c>
      <c r="J94" s="96">
        <v>0</v>
      </c>
      <c r="K94" s="173">
        <v>350000</v>
      </c>
      <c r="L94" s="3">
        <v>1500000</v>
      </c>
    </row>
    <row r="95" spans="1:14" ht="15">
      <c r="A95" s="4"/>
      <c r="C95" s="156"/>
      <c r="D95" s="129"/>
      <c r="E95" s="129"/>
      <c r="F95" s="129"/>
      <c r="G95" s="235" t="s">
        <v>104</v>
      </c>
      <c r="H95" s="235"/>
    </row>
    <row r="96" spans="1:14" ht="15">
      <c r="A96" s="4"/>
      <c r="C96" s="156"/>
      <c r="D96" s="129"/>
      <c r="E96" s="129"/>
      <c r="F96" s="129"/>
      <c r="G96" s="235" t="s">
        <v>105</v>
      </c>
      <c r="H96" s="293"/>
    </row>
    <row r="97" spans="1:8" ht="15">
      <c r="A97" s="4"/>
      <c r="C97" s="156"/>
      <c r="D97" s="129"/>
      <c r="E97" s="129"/>
      <c r="F97" s="129"/>
      <c r="G97" s="100"/>
      <c r="H97" s="100"/>
    </row>
    <row r="98" spans="1:8" ht="15">
      <c r="A98" s="4"/>
      <c r="C98" s="156"/>
      <c r="D98" s="129"/>
      <c r="E98" s="129"/>
      <c r="F98" s="129"/>
      <c r="G98" s="614" t="s">
        <v>79</v>
      </c>
      <c r="H98" s="614"/>
    </row>
    <row r="99" spans="1:8" ht="15">
      <c r="A99" s="4"/>
      <c r="C99" s="156"/>
      <c r="D99" s="129"/>
      <c r="E99" s="129"/>
      <c r="F99" s="129"/>
    </row>
    <row r="100" spans="1:8" ht="15">
      <c r="A100" s="4"/>
      <c r="C100" s="156"/>
      <c r="D100" s="129"/>
      <c r="E100" s="129"/>
      <c r="F100" s="129"/>
    </row>
    <row r="101" spans="1:8" ht="15">
      <c r="A101" s="4"/>
      <c r="C101" s="156"/>
      <c r="D101" s="129"/>
      <c r="E101" s="129"/>
      <c r="F101" s="129"/>
    </row>
    <row r="102" spans="1:8" ht="15">
      <c r="A102" s="4"/>
      <c r="C102" s="156"/>
      <c r="D102" s="129"/>
      <c r="E102" s="129"/>
      <c r="F102" s="129"/>
    </row>
    <row r="103" spans="1:8" ht="15">
      <c r="A103" s="4"/>
      <c r="C103" s="156"/>
      <c r="D103" s="129"/>
      <c r="E103" s="129"/>
      <c r="F103" s="129"/>
    </row>
    <row r="104" spans="1:8" ht="15">
      <c r="A104" s="4"/>
      <c r="C104" s="156"/>
      <c r="D104" s="129"/>
      <c r="E104" s="129"/>
      <c r="F104" s="129"/>
    </row>
    <row r="105" spans="1:8" ht="15">
      <c r="A105" s="4"/>
      <c r="C105" s="156"/>
      <c r="D105" s="129"/>
      <c r="E105" s="129"/>
      <c r="F105" s="129"/>
    </row>
    <row r="106" spans="1:8" ht="15">
      <c r="A106" s="4"/>
      <c r="C106" s="156"/>
      <c r="D106" s="129"/>
      <c r="E106" s="129"/>
      <c r="F106" s="129"/>
    </row>
    <row r="107" spans="1:8" ht="15">
      <c r="A107" s="4"/>
      <c r="C107" s="156"/>
      <c r="D107" s="129"/>
      <c r="E107" s="129"/>
      <c r="F107" s="129"/>
    </row>
    <row r="108" spans="1:8" ht="15">
      <c r="A108" s="4"/>
      <c r="C108" s="156"/>
      <c r="D108" s="129"/>
      <c r="E108" s="129"/>
      <c r="F108" s="129"/>
    </row>
    <row r="109" spans="1:8" ht="15">
      <c r="A109" s="4"/>
      <c r="C109" s="156"/>
      <c r="D109" s="129"/>
      <c r="E109" s="129"/>
      <c r="F109" s="129"/>
    </row>
    <row r="110" spans="1:8" ht="15">
      <c r="A110" s="4"/>
      <c r="C110" s="156"/>
      <c r="D110" s="129"/>
      <c r="E110" s="129"/>
      <c r="F110" s="129"/>
    </row>
    <row r="111" spans="1:8" ht="15">
      <c r="A111" s="4"/>
      <c r="C111" s="156"/>
      <c r="D111" s="129"/>
      <c r="E111" s="129"/>
      <c r="F111" s="129"/>
    </row>
    <row r="112" spans="1:8" ht="15">
      <c r="A112" s="4"/>
      <c r="C112" s="156"/>
      <c r="D112" s="129"/>
      <c r="E112" s="129"/>
      <c r="F112" s="129"/>
    </row>
    <row r="113" spans="1:6" ht="15">
      <c r="A113" s="4"/>
      <c r="C113" s="156"/>
      <c r="D113" s="129"/>
      <c r="E113" s="129"/>
      <c r="F113" s="129"/>
    </row>
    <row r="114" spans="1:6" ht="15">
      <c r="A114" s="4"/>
      <c r="C114" s="156"/>
      <c r="D114" s="129"/>
      <c r="E114" s="129"/>
      <c r="F114" s="129"/>
    </row>
    <row r="115" spans="1:6" ht="15">
      <c r="A115" s="4"/>
      <c r="C115" s="156"/>
      <c r="D115" s="129"/>
      <c r="E115" s="129"/>
      <c r="F115" s="129"/>
    </row>
    <row r="116" spans="1:6" ht="15">
      <c r="A116" s="4"/>
      <c r="C116" s="156"/>
      <c r="D116" s="129"/>
      <c r="E116" s="129"/>
      <c r="F116" s="129"/>
    </row>
    <row r="117" spans="1:6" ht="15">
      <c r="A117" s="4"/>
      <c r="C117" s="156"/>
      <c r="D117" s="129"/>
      <c r="E117" s="129"/>
      <c r="F117" s="129"/>
    </row>
    <row r="118" spans="1:6" ht="15">
      <c r="A118" s="4"/>
      <c r="C118" s="156"/>
      <c r="D118" s="129"/>
      <c r="E118" s="129"/>
      <c r="F118" s="129"/>
    </row>
    <row r="119" spans="1:6" ht="15">
      <c r="A119" s="4"/>
      <c r="C119" s="156"/>
      <c r="D119" s="129"/>
      <c r="E119" s="129"/>
      <c r="F119" s="129"/>
    </row>
    <row r="120" spans="1:6" ht="15">
      <c r="A120" s="4"/>
      <c r="C120" s="156"/>
      <c r="D120" s="129"/>
      <c r="E120" s="129"/>
      <c r="F120" s="129"/>
    </row>
    <row r="121" spans="1:6" ht="15">
      <c r="A121" s="4"/>
      <c r="C121" s="156"/>
      <c r="D121" s="129"/>
      <c r="E121" s="129"/>
      <c r="F121" s="129"/>
    </row>
    <row r="122" spans="1:6" ht="15">
      <c r="A122" s="4"/>
      <c r="C122" s="156"/>
      <c r="D122" s="129"/>
      <c r="E122" s="129"/>
      <c r="F122" s="129"/>
    </row>
    <row r="123" spans="1:6" ht="15">
      <c r="A123" s="4"/>
      <c r="C123" s="156"/>
      <c r="D123" s="129"/>
      <c r="E123" s="129"/>
      <c r="F123" s="129"/>
    </row>
    <row r="124" spans="1:6" ht="15">
      <c r="A124" s="4"/>
      <c r="C124" s="156"/>
      <c r="D124" s="129"/>
      <c r="E124" s="129"/>
      <c r="F124" s="129"/>
    </row>
    <row r="125" spans="1:6" ht="15">
      <c r="A125" s="4"/>
      <c r="C125" s="156"/>
      <c r="D125" s="129"/>
      <c r="E125" s="129"/>
      <c r="F125" s="129"/>
    </row>
    <row r="126" spans="1:6" ht="15">
      <c r="A126" s="4"/>
      <c r="C126" s="156"/>
      <c r="D126" s="129"/>
      <c r="E126" s="129"/>
      <c r="F126" s="129"/>
    </row>
    <row r="127" spans="1:6" ht="15">
      <c r="A127" s="4"/>
      <c r="C127" s="156"/>
      <c r="D127" s="129"/>
      <c r="E127" s="129"/>
      <c r="F127" s="129"/>
    </row>
    <row r="128" spans="1:6" ht="15">
      <c r="A128" s="4"/>
      <c r="C128" s="156"/>
      <c r="D128" s="129"/>
      <c r="E128" s="129"/>
      <c r="F128" s="129"/>
    </row>
    <row r="129" spans="1:6" ht="15">
      <c r="A129" s="4"/>
      <c r="C129" s="156"/>
      <c r="D129" s="129"/>
      <c r="E129" s="129"/>
      <c r="F129" s="129"/>
    </row>
    <row r="130" spans="1:6" ht="15">
      <c r="A130" s="4"/>
      <c r="C130" s="156"/>
      <c r="D130" s="129"/>
      <c r="E130" s="129"/>
      <c r="F130" s="129"/>
    </row>
    <row r="131" spans="1:6" ht="15">
      <c r="A131" s="4"/>
      <c r="C131" s="156"/>
      <c r="D131" s="129"/>
      <c r="E131" s="129"/>
      <c r="F131" s="129"/>
    </row>
    <row r="132" spans="1:6" ht="15">
      <c r="A132" s="4"/>
      <c r="C132" s="156"/>
      <c r="D132" s="129"/>
      <c r="E132" s="129"/>
      <c r="F132" s="129"/>
    </row>
    <row r="133" spans="1:6" ht="15">
      <c r="A133" s="4"/>
      <c r="C133" s="156"/>
      <c r="D133" s="129"/>
      <c r="E133" s="129"/>
      <c r="F133" s="129"/>
    </row>
    <row r="134" spans="1:6" ht="15">
      <c r="A134" s="4"/>
      <c r="C134" s="156"/>
      <c r="D134" s="129"/>
      <c r="E134" s="129"/>
      <c r="F134" s="129"/>
    </row>
    <row r="135" spans="1:6" ht="15">
      <c r="A135" s="4"/>
      <c r="C135" s="156"/>
      <c r="D135" s="129"/>
      <c r="E135" s="129"/>
      <c r="F135" s="129"/>
    </row>
    <row r="136" spans="1:6" ht="15">
      <c r="A136" s="4"/>
      <c r="C136" s="156"/>
      <c r="D136" s="129"/>
      <c r="E136" s="129"/>
      <c r="F136" s="129"/>
    </row>
    <row r="137" spans="1:6" ht="15">
      <c r="A137" s="4"/>
      <c r="C137" s="156"/>
      <c r="D137" s="129"/>
      <c r="E137" s="129"/>
      <c r="F137" s="129"/>
    </row>
    <row r="138" spans="1:6" ht="15">
      <c r="A138" s="4"/>
      <c r="C138" s="156"/>
      <c r="D138" s="129"/>
      <c r="E138" s="129"/>
      <c r="F138" s="129"/>
    </row>
    <row r="139" spans="1:6" ht="15">
      <c r="A139" s="4"/>
      <c r="C139" s="156"/>
      <c r="D139" s="129"/>
      <c r="E139" s="129"/>
      <c r="F139" s="129"/>
    </row>
    <row r="140" spans="1:6" ht="15">
      <c r="A140" s="4"/>
      <c r="C140" s="156"/>
      <c r="D140" s="129"/>
      <c r="E140" s="129"/>
      <c r="F140" s="129"/>
    </row>
    <row r="141" spans="1:6" ht="15">
      <c r="A141" s="4"/>
      <c r="C141" s="156"/>
      <c r="D141" s="129"/>
      <c r="E141" s="129"/>
      <c r="F141" s="129"/>
    </row>
    <row r="142" spans="1:6" ht="15">
      <c r="A142" s="4"/>
      <c r="C142" s="156"/>
      <c r="D142" s="129"/>
      <c r="E142" s="129"/>
      <c r="F142" s="129"/>
    </row>
    <row r="143" spans="1:6" ht="15">
      <c r="A143" s="4"/>
      <c r="C143" s="156"/>
      <c r="D143" s="129"/>
      <c r="E143" s="129"/>
      <c r="F143" s="129"/>
    </row>
    <row r="144" spans="1:6" ht="15">
      <c r="A144" s="4"/>
      <c r="C144" s="156"/>
      <c r="D144" s="129"/>
      <c r="E144" s="129"/>
      <c r="F144" s="129"/>
    </row>
    <row r="145" spans="1:13" ht="15">
      <c r="A145" s="4"/>
      <c r="C145" s="156"/>
      <c r="D145" s="129"/>
      <c r="E145" s="129"/>
      <c r="F145" s="129"/>
    </row>
    <row r="146" spans="1:13" ht="15">
      <c r="A146" s="4"/>
      <c r="C146" s="156"/>
      <c r="D146" s="129"/>
      <c r="E146" s="129"/>
      <c r="F146" s="129"/>
    </row>
    <row r="147" spans="1:13" ht="15.75" thickBot="1">
      <c r="A147" s="4"/>
      <c r="C147" s="156"/>
      <c r="D147" s="129"/>
      <c r="E147" s="129"/>
      <c r="F147" s="129"/>
    </row>
    <row r="148" spans="1:13" ht="13.5" customHeight="1" thickBot="1">
      <c r="A148" s="102"/>
      <c r="B148" s="34"/>
      <c r="C148" s="552" t="s">
        <v>86</v>
      </c>
      <c r="D148" s="106" t="s">
        <v>64</v>
      </c>
      <c r="E148" s="34"/>
      <c r="F148" s="29" t="s">
        <v>65</v>
      </c>
      <c r="G148" s="51" t="s">
        <v>66</v>
      </c>
      <c r="H148" s="49"/>
      <c r="I148" s="52" t="s">
        <v>21</v>
      </c>
      <c r="J148" s="16"/>
      <c r="K148" s="53"/>
    </row>
    <row r="149" spans="1:13">
      <c r="A149" s="65" t="s">
        <v>67</v>
      </c>
      <c r="B149" s="105" t="s">
        <v>85</v>
      </c>
      <c r="C149" s="553"/>
      <c r="D149" s="54" t="s">
        <v>68</v>
      </c>
      <c r="E149" s="55" t="s">
        <v>69</v>
      </c>
      <c r="F149" s="46" t="s">
        <v>70</v>
      </c>
      <c r="G149" s="46" t="s">
        <v>71</v>
      </c>
      <c r="H149" s="44" t="s">
        <v>56</v>
      </c>
      <c r="I149" s="56"/>
      <c r="J149" s="47"/>
      <c r="K149" s="47"/>
    </row>
    <row r="150" spans="1:13">
      <c r="A150" s="50"/>
      <c r="B150" s="48"/>
      <c r="C150" s="553"/>
      <c r="D150" s="57"/>
      <c r="E150" s="55"/>
      <c r="F150" s="58"/>
      <c r="G150" s="59"/>
      <c r="H150" s="28" t="s">
        <v>72</v>
      </c>
      <c r="I150" s="36">
        <v>2007</v>
      </c>
      <c r="J150" s="60">
        <v>2008</v>
      </c>
      <c r="K150" s="60">
        <v>2009</v>
      </c>
    </row>
    <row r="151" spans="1:13" ht="18" customHeight="1" thickBot="1">
      <c r="A151" s="103"/>
      <c r="B151" s="48"/>
      <c r="C151" s="554"/>
      <c r="D151" s="57"/>
      <c r="E151" s="55"/>
      <c r="F151" s="58"/>
      <c r="G151" s="59"/>
      <c r="H151" s="28" t="s">
        <v>90</v>
      </c>
      <c r="I151" s="36"/>
      <c r="J151" s="60"/>
      <c r="K151" s="60"/>
    </row>
    <row r="152" spans="1:13" ht="12.75" customHeight="1">
      <c r="A152" s="609" t="s">
        <v>95</v>
      </c>
      <c r="B152" s="609" t="s">
        <v>96</v>
      </c>
      <c r="C152" s="532" t="s">
        <v>97</v>
      </c>
      <c r="D152" s="520">
        <v>2003</v>
      </c>
      <c r="E152" s="520">
        <v>2009</v>
      </c>
      <c r="F152" s="523"/>
      <c r="G152" s="526">
        <f>SUM(G157+G161+G165+G156)</f>
        <v>9189570</v>
      </c>
      <c r="H152" s="526">
        <f>SUM(H157+H161+H165+H156)</f>
        <v>5094570</v>
      </c>
      <c r="I152" s="526">
        <f>SUM(I157+I161+I165+I156)</f>
        <v>558000</v>
      </c>
      <c r="J152" s="526">
        <f>SUM(J157+J161+J165+J156)</f>
        <v>2537000</v>
      </c>
      <c r="K152" s="526">
        <f>SUM(K157+K161+K165+K156)</f>
        <v>1000000</v>
      </c>
    </row>
    <row r="153" spans="1:13">
      <c r="A153" s="610"/>
      <c r="B153" s="610"/>
      <c r="C153" s="533"/>
      <c r="D153" s="521"/>
      <c r="E153" s="521"/>
      <c r="F153" s="524"/>
      <c r="G153" s="527"/>
      <c r="H153" s="527"/>
      <c r="I153" s="527"/>
      <c r="J153" s="527"/>
      <c r="K153" s="527"/>
      <c r="L153" s="3"/>
      <c r="M153" s="68"/>
    </row>
    <row r="154" spans="1:13">
      <c r="A154" s="610"/>
      <c r="B154" s="610"/>
      <c r="C154" s="533"/>
      <c r="D154" s="521"/>
      <c r="E154" s="521"/>
      <c r="F154" s="524"/>
      <c r="G154" s="527"/>
      <c r="H154" s="527"/>
      <c r="I154" s="527"/>
      <c r="J154" s="527"/>
      <c r="K154" s="527"/>
      <c r="L154" s="3"/>
      <c r="M154" s="68"/>
    </row>
    <row r="155" spans="1:13" ht="24" customHeight="1" thickBot="1">
      <c r="A155" s="611"/>
      <c r="B155" s="611"/>
      <c r="C155" s="534"/>
      <c r="D155" s="522"/>
      <c r="E155" s="522"/>
      <c r="F155" s="525"/>
      <c r="G155" s="528"/>
      <c r="H155" s="528"/>
      <c r="I155" s="528"/>
      <c r="J155" s="528"/>
      <c r="K155" s="528"/>
      <c r="L155" s="3"/>
      <c r="M155" s="68"/>
    </row>
    <row r="156" spans="1:13" ht="31.5" customHeight="1">
      <c r="A156" s="612" t="s">
        <v>3</v>
      </c>
      <c r="B156" s="613"/>
      <c r="C156" s="157" t="s">
        <v>97</v>
      </c>
      <c r="D156" s="130">
        <v>2003</v>
      </c>
      <c r="E156" s="131">
        <v>2006</v>
      </c>
      <c r="F156" s="132" t="s">
        <v>88</v>
      </c>
      <c r="G156" s="133">
        <f t="shared" ref="G156:G168" si="6">SUM(H156:K156)</f>
        <v>5081833</v>
      </c>
      <c r="H156" s="134">
        <v>5081833</v>
      </c>
      <c r="I156" s="135">
        <v>0</v>
      </c>
      <c r="J156" s="134">
        <v>0</v>
      </c>
      <c r="K156" s="133">
        <v>0</v>
      </c>
      <c r="L156" s="3"/>
      <c r="M156" s="68"/>
    </row>
    <row r="157" spans="1:13" ht="12.75" customHeight="1">
      <c r="A157" s="586" t="s">
        <v>0</v>
      </c>
      <c r="B157" s="587"/>
      <c r="C157" s="6" t="s">
        <v>87</v>
      </c>
      <c r="D157" s="14">
        <v>2007</v>
      </c>
      <c r="E157" s="14">
        <v>2007</v>
      </c>
      <c r="F157" s="69" t="s">
        <v>88</v>
      </c>
      <c r="G157" s="70">
        <f t="shared" si="6"/>
        <v>425000</v>
      </c>
      <c r="H157" s="71">
        <f>SUM(H158:H160)</f>
        <v>0</v>
      </c>
      <c r="I157" s="126">
        <f>SUM(I158:I160)</f>
        <v>425000</v>
      </c>
      <c r="J157" s="71">
        <f>SUM(J158:J160)</f>
        <v>0</v>
      </c>
      <c r="K157" s="127">
        <f>SUM(K158:K160)</f>
        <v>0</v>
      </c>
    </row>
    <row r="158" spans="1:13">
      <c r="A158" s="588"/>
      <c r="B158" s="589"/>
      <c r="C158" s="6" t="s">
        <v>89</v>
      </c>
      <c r="D158" s="61"/>
      <c r="E158" s="61"/>
      <c r="F158" s="72" t="s">
        <v>73</v>
      </c>
      <c r="G158" s="15">
        <f t="shared" si="6"/>
        <v>38000</v>
      </c>
      <c r="H158" s="19">
        <v>0</v>
      </c>
      <c r="I158" s="7">
        <v>38000</v>
      </c>
      <c r="J158" s="19">
        <v>0</v>
      </c>
      <c r="K158" s="18">
        <v>0</v>
      </c>
      <c r="L158" s="3"/>
      <c r="M158" s="73"/>
    </row>
    <row r="159" spans="1:13">
      <c r="A159" s="588"/>
      <c r="B159" s="589"/>
      <c r="C159" s="6"/>
      <c r="D159" s="62"/>
      <c r="E159" s="14"/>
      <c r="F159" s="72" t="s">
        <v>76</v>
      </c>
      <c r="G159" s="15">
        <f t="shared" si="6"/>
        <v>387000</v>
      </c>
      <c r="H159" s="26">
        <v>0</v>
      </c>
      <c r="I159" s="7">
        <v>387000</v>
      </c>
      <c r="J159" s="19"/>
      <c r="K159" s="18">
        <v>0</v>
      </c>
      <c r="L159" s="3"/>
      <c r="M159" s="73"/>
    </row>
    <row r="160" spans="1:13">
      <c r="A160" s="607"/>
      <c r="B160" s="608"/>
      <c r="C160" s="74"/>
      <c r="D160" s="75"/>
      <c r="E160" s="75"/>
      <c r="F160" s="76" t="s">
        <v>62</v>
      </c>
      <c r="G160" s="77">
        <f t="shared" si="6"/>
        <v>0</v>
      </c>
      <c r="H160" s="78">
        <v>0</v>
      </c>
      <c r="I160" s="79">
        <v>0</v>
      </c>
      <c r="J160" s="80"/>
      <c r="K160" s="81">
        <v>0</v>
      </c>
      <c r="L160" s="3"/>
      <c r="M160" s="73"/>
    </row>
    <row r="161" spans="1:11" ht="12.75" customHeight="1">
      <c r="A161" s="586" t="s">
        <v>1</v>
      </c>
      <c r="B161" s="587"/>
      <c r="C161" s="6" t="s">
        <v>87</v>
      </c>
      <c r="D161" s="61">
        <v>2007</v>
      </c>
      <c r="E161" s="61">
        <v>2007</v>
      </c>
      <c r="F161" s="69" t="s">
        <v>88</v>
      </c>
      <c r="G161" s="70">
        <f t="shared" si="6"/>
        <v>133000</v>
      </c>
      <c r="H161" s="71">
        <v>0</v>
      </c>
      <c r="I161" s="82">
        <f>SUM(I162:I164)</f>
        <v>133000</v>
      </c>
      <c r="J161" s="83">
        <f>SUM(J162:J164)</f>
        <v>0</v>
      </c>
      <c r="K161" s="84">
        <f>SUM(K162:K164)</f>
        <v>0</v>
      </c>
    </row>
    <row r="162" spans="1:11">
      <c r="A162" s="588"/>
      <c r="B162" s="589"/>
      <c r="C162" s="6" t="s">
        <v>89</v>
      </c>
      <c r="D162" s="14"/>
      <c r="E162" s="14"/>
      <c r="F162" s="72" t="s">
        <v>73</v>
      </c>
      <c r="G162" s="26">
        <f t="shared" si="6"/>
        <v>13300</v>
      </c>
      <c r="H162" s="26"/>
      <c r="I162" s="7">
        <v>13300</v>
      </c>
      <c r="J162" s="19"/>
      <c r="K162" s="18">
        <v>0</v>
      </c>
    </row>
    <row r="163" spans="1:11">
      <c r="A163" s="588"/>
      <c r="B163" s="589"/>
      <c r="C163" s="25"/>
      <c r="D163" s="14"/>
      <c r="E163" s="14"/>
      <c r="F163" s="72" t="s">
        <v>76</v>
      </c>
      <c r="G163" s="26">
        <f t="shared" si="6"/>
        <v>119700</v>
      </c>
      <c r="H163" s="26"/>
      <c r="I163" s="7">
        <v>119700</v>
      </c>
      <c r="J163" s="19"/>
      <c r="K163" s="18">
        <v>0</v>
      </c>
    </row>
    <row r="164" spans="1:11">
      <c r="A164" s="607"/>
      <c r="B164" s="608"/>
      <c r="C164" s="74"/>
      <c r="D164" s="75"/>
      <c r="E164" s="75"/>
      <c r="F164" s="76" t="s">
        <v>83</v>
      </c>
      <c r="G164" s="78">
        <f t="shared" si="6"/>
        <v>0</v>
      </c>
      <c r="H164" s="78"/>
      <c r="I164" s="85"/>
      <c r="J164" s="63"/>
      <c r="K164" s="64">
        <v>0</v>
      </c>
    </row>
    <row r="165" spans="1:11" ht="12.75" customHeight="1">
      <c r="A165" s="586" t="s">
        <v>2</v>
      </c>
      <c r="B165" s="587"/>
      <c r="C165" s="6" t="s">
        <v>87</v>
      </c>
      <c r="D165" s="61">
        <v>2005</v>
      </c>
      <c r="E165" s="61">
        <v>2009</v>
      </c>
      <c r="F165" s="69" t="s">
        <v>88</v>
      </c>
      <c r="G165" s="70">
        <f t="shared" si="6"/>
        <v>3549737</v>
      </c>
      <c r="H165" s="71">
        <f>SUM(H166:H168)</f>
        <v>12737</v>
      </c>
      <c r="I165" s="82">
        <f>SUM(I166:I168)</f>
        <v>0</v>
      </c>
      <c r="J165" s="83">
        <f>SUM(J166:J168)</f>
        <v>2537000</v>
      </c>
      <c r="K165" s="84">
        <f>SUM(K166:K168)</f>
        <v>1000000</v>
      </c>
    </row>
    <row r="166" spans="1:11">
      <c r="A166" s="588"/>
      <c r="B166" s="589"/>
      <c r="C166" s="6" t="s">
        <v>89</v>
      </c>
      <c r="D166" s="14"/>
      <c r="E166" s="14"/>
      <c r="F166" s="72" t="s">
        <v>73</v>
      </c>
      <c r="G166" s="26">
        <f t="shared" si="6"/>
        <v>49737</v>
      </c>
      <c r="H166" s="26">
        <v>12737</v>
      </c>
      <c r="I166" s="7"/>
      <c r="J166" s="19">
        <v>37000</v>
      </c>
      <c r="K166" s="18"/>
    </row>
    <row r="167" spans="1:11">
      <c r="A167" s="588"/>
      <c r="B167" s="589"/>
      <c r="C167" s="25"/>
      <c r="D167" s="14"/>
      <c r="E167" s="14"/>
      <c r="F167" s="72" t="s">
        <v>76</v>
      </c>
      <c r="G167" s="26">
        <f t="shared" si="6"/>
        <v>482500</v>
      </c>
      <c r="H167" s="26"/>
      <c r="I167" s="7"/>
      <c r="J167" s="19">
        <v>482500</v>
      </c>
      <c r="K167" s="18"/>
    </row>
    <row r="168" spans="1:11" ht="13.5" thickBot="1">
      <c r="A168" s="590"/>
      <c r="B168" s="591"/>
      <c r="C168" s="35"/>
      <c r="D168" s="17"/>
      <c r="E168" s="17"/>
      <c r="F168" s="87" t="s">
        <v>83</v>
      </c>
      <c r="G168" s="86">
        <f t="shared" si="6"/>
        <v>3017500</v>
      </c>
      <c r="H168" s="86"/>
      <c r="I168" s="21"/>
      <c r="J168" s="67">
        <v>2017500</v>
      </c>
      <c r="K168" s="45">
        <v>1000000</v>
      </c>
    </row>
    <row r="169" spans="1:11">
      <c r="A169" s="128"/>
      <c r="B169" s="128"/>
      <c r="C169" s="25"/>
      <c r="D169" s="25"/>
      <c r="E169" s="25"/>
      <c r="F169" s="107"/>
      <c r="G169" s="27"/>
      <c r="H169" s="27"/>
      <c r="I169" s="7"/>
      <c r="J169" s="7"/>
      <c r="K169" s="7"/>
    </row>
    <row r="170" spans="1:11">
      <c r="A170" s="128"/>
      <c r="B170" s="128"/>
      <c r="C170" s="25"/>
      <c r="D170" s="25"/>
      <c r="E170" s="25"/>
      <c r="F170" s="107"/>
      <c r="G170" s="27"/>
      <c r="H170" s="27"/>
      <c r="I170" s="7"/>
      <c r="J170" s="7"/>
      <c r="K170" s="7"/>
    </row>
    <row r="171" spans="1:11">
      <c r="A171" s="128"/>
      <c r="B171" s="128"/>
      <c r="C171" s="25"/>
      <c r="D171" s="25"/>
      <c r="E171" s="25"/>
      <c r="F171" s="107"/>
      <c r="G171" s="27"/>
      <c r="H171" s="27"/>
      <c r="I171" s="7"/>
      <c r="J171" s="7"/>
      <c r="K171" s="7"/>
    </row>
    <row r="172" spans="1:11">
      <c r="A172" s="128"/>
      <c r="B172" s="128"/>
      <c r="C172" s="25"/>
      <c r="D172" s="25"/>
      <c r="E172" s="25"/>
      <c r="F172" s="107"/>
      <c r="G172" s="27"/>
      <c r="H172" s="27"/>
      <c r="I172" s="7"/>
      <c r="J172" s="7"/>
      <c r="K172" s="7"/>
    </row>
    <row r="173" spans="1:11" ht="13.5" thickBot="1">
      <c r="A173" s="128"/>
      <c r="B173" s="128"/>
      <c r="C173" s="25"/>
      <c r="D173" s="25"/>
      <c r="E173" s="25"/>
      <c r="F173" s="107"/>
      <c r="G173" s="27"/>
      <c r="H173" s="27"/>
      <c r="I173" s="7"/>
      <c r="J173" s="7"/>
      <c r="K173" s="7"/>
    </row>
    <row r="174" spans="1:11" s="2" customFormat="1" ht="12.75" customHeight="1">
      <c r="A174" s="592" t="s">
        <v>4</v>
      </c>
      <c r="B174" s="577" t="s">
        <v>96</v>
      </c>
      <c r="C174" s="532" t="s">
        <v>97</v>
      </c>
      <c r="D174" s="487">
        <v>2005</v>
      </c>
      <c r="E174" s="487">
        <v>2007</v>
      </c>
      <c r="F174" s="487"/>
      <c r="G174" s="489">
        <f>SUM(G176+G180+G182)</f>
        <v>2338647</v>
      </c>
      <c r="H174" s="489">
        <f>SUM(H176+H180+H182)</f>
        <v>108647</v>
      </c>
      <c r="I174" s="489">
        <f>SUM(I176+I180+I182)</f>
        <v>2230000</v>
      </c>
      <c r="J174" s="489">
        <f>SUM(J176+J180+J182)</f>
        <v>0</v>
      </c>
      <c r="K174" s="489">
        <f>SUM(K176+K180+K182)</f>
        <v>0</v>
      </c>
    </row>
    <row r="175" spans="1:11" s="2" customFormat="1" ht="46.5" customHeight="1" thickBot="1">
      <c r="A175" s="593"/>
      <c r="B175" s="578"/>
      <c r="C175" s="534"/>
      <c r="D175" s="488"/>
      <c r="E175" s="488"/>
      <c r="F175" s="488"/>
      <c r="G175" s="490"/>
      <c r="H175" s="490"/>
      <c r="I175" s="490"/>
      <c r="J175" s="490"/>
      <c r="K175" s="490"/>
    </row>
    <row r="176" spans="1:11" ht="12.75" customHeight="1">
      <c r="A176" s="584" t="s">
        <v>5</v>
      </c>
      <c r="B176" s="585"/>
      <c r="C176" s="158" t="s">
        <v>87</v>
      </c>
      <c r="D176" s="23">
        <v>2005</v>
      </c>
      <c r="E176" s="108">
        <v>2007</v>
      </c>
      <c r="F176" s="23" t="s">
        <v>88</v>
      </c>
      <c r="G176" s="109">
        <f>SUM(H176:I176)</f>
        <v>921647</v>
      </c>
      <c r="H176" s="109">
        <f>SUM(H177:H179)</f>
        <v>31647</v>
      </c>
      <c r="I176" s="109">
        <f>SUM(I177:I179)</f>
        <v>890000</v>
      </c>
      <c r="J176" s="109">
        <f>SUM(J177:J179)</f>
        <v>0</v>
      </c>
      <c r="K176" s="109">
        <f>SUM(K177:K179)</f>
        <v>0</v>
      </c>
    </row>
    <row r="177" spans="1:11">
      <c r="A177" s="537"/>
      <c r="B177" s="538"/>
      <c r="C177" s="32" t="s">
        <v>89</v>
      </c>
      <c r="D177" s="13"/>
      <c r="E177" s="4"/>
      <c r="F177" s="13" t="s">
        <v>73</v>
      </c>
      <c r="G177" s="19">
        <f>SUM(H177:I177)</f>
        <v>41647</v>
      </c>
      <c r="H177" s="19">
        <v>31647</v>
      </c>
      <c r="I177" s="7">
        <v>10000</v>
      </c>
      <c r="J177" s="19"/>
      <c r="K177" s="12">
        <v>0</v>
      </c>
    </row>
    <row r="178" spans="1:11">
      <c r="A178" s="537"/>
      <c r="B178" s="538"/>
      <c r="C178" s="32"/>
      <c r="D178" s="13"/>
      <c r="E178" s="4"/>
      <c r="F178" s="72" t="s">
        <v>76</v>
      </c>
      <c r="G178" s="19">
        <f>SUM(H178:I178)</f>
        <v>801000</v>
      </c>
      <c r="H178" s="13"/>
      <c r="I178" s="4">
        <v>801000</v>
      </c>
      <c r="J178" s="19"/>
      <c r="K178" s="12"/>
    </row>
    <row r="179" spans="1:11">
      <c r="A179" s="550"/>
      <c r="B179" s="551"/>
      <c r="C179" s="159"/>
      <c r="D179" s="104"/>
      <c r="E179" s="110"/>
      <c r="F179" s="76" t="s">
        <v>83</v>
      </c>
      <c r="G179" s="63">
        <f>SUM(H179:I179)</f>
        <v>79000</v>
      </c>
      <c r="H179" s="104"/>
      <c r="I179" s="110">
        <v>79000</v>
      </c>
      <c r="J179" s="63"/>
      <c r="K179" s="42">
        <v>0</v>
      </c>
    </row>
    <row r="180" spans="1:11" ht="12.75" customHeight="1">
      <c r="A180" s="535" t="s">
        <v>6</v>
      </c>
      <c r="B180" s="536"/>
      <c r="C180" s="160" t="s">
        <v>87</v>
      </c>
      <c r="D180" s="111">
        <v>2007</v>
      </c>
      <c r="E180" s="112">
        <v>2007</v>
      </c>
      <c r="F180" s="111" t="s">
        <v>88</v>
      </c>
      <c r="G180" s="113">
        <f>SUM(H180:K180)</f>
        <v>50000</v>
      </c>
      <c r="H180" s="111"/>
      <c r="I180" s="112">
        <f>SUM(I181)</f>
        <v>50000</v>
      </c>
      <c r="J180" s="113"/>
      <c r="K180" s="114"/>
    </row>
    <row r="181" spans="1:11" ht="24" customHeight="1">
      <c r="A181" s="550"/>
      <c r="B181" s="551"/>
      <c r="C181" s="161" t="s">
        <v>89</v>
      </c>
      <c r="D181" s="115"/>
      <c r="E181" s="116"/>
      <c r="F181" s="115" t="s">
        <v>73</v>
      </c>
      <c r="G181" s="117">
        <f>SUM(H181:K181)</f>
        <v>50000</v>
      </c>
      <c r="H181" s="115">
        <v>0</v>
      </c>
      <c r="I181" s="116">
        <v>50000</v>
      </c>
      <c r="J181" s="117"/>
      <c r="K181" s="118"/>
    </row>
    <row r="182" spans="1:11" ht="12.75" customHeight="1">
      <c r="A182" s="535" t="s">
        <v>7</v>
      </c>
      <c r="B182" s="536"/>
      <c r="C182" s="32" t="s">
        <v>87</v>
      </c>
      <c r="D182" s="13">
        <v>2006</v>
      </c>
      <c r="E182" s="4">
        <v>2007</v>
      </c>
      <c r="F182" s="13" t="s">
        <v>88</v>
      </c>
      <c r="G182" s="19">
        <f>SUM(H182:I182)</f>
        <v>1367000</v>
      </c>
      <c r="H182" s="13">
        <f>SUM(H183:H185)</f>
        <v>77000</v>
      </c>
      <c r="I182" s="13">
        <f>SUM(I183:I185)</f>
        <v>1290000</v>
      </c>
      <c r="J182" s="13">
        <f>SUM(J183:J184)</f>
        <v>0</v>
      </c>
      <c r="K182" s="13">
        <f>SUM(K183:K184)</f>
        <v>0</v>
      </c>
    </row>
    <row r="183" spans="1:11">
      <c r="A183" s="537"/>
      <c r="B183" s="538"/>
      <c r="C183" s="32" t="s">
        <v>89</v>
      </c>
      <c r="D183" s="13"/>
      <c r="E183" s="4"/>
      <c r="F183" s="13" t="s">
        <v>73</v>
      </c>
      <c r="G183" s="19">
        <f>SUM(H183:I183)</f>
        <v>25000</v>
      </c>
      <c r="H183" s="13">
        <v>15000</v>
      </c>
      <c r="I183" s="7">
        <v>10000</v>
      </c>
      <c r="J183" s="13">
        <v>0</v>
      </c>
      <c r="K183" s="12">
        <v>0</v>
      </c>
    </row>
    <row r="184" spans="1:11">
      <c r="A184" s="537"/>
      <c r="B184" s="538"/>
      <c r="C184" s="32"/>
      <c r="D184" s="13"/>
      <c r="E184" s="4"/>
      <c r="F184" s="72" t="s">
        <v>76</v>
      </c>
      <c r="G184" s="19">
        <f>SUM(H184:I184)</f>
        <v>1161000</v>
      </c>
      <c r="H184" s="13">
        <v>0</v>
      </c>
      <c r="I184" s="7">
        <v>1161000</v>
      </c>
      <c r="J184" s="13">
        <v>0</v>
      </c>
      <c r="K184" s="12">
        <v>0</v>
      </c>
    </row>
    <row r="185" spans="1:11" ht="13.5" customHeight="1" thickBot="1">
      <c r="A185" s="539"/>
      <c r="B185" s="540"/>
      <c r="C185" s="39"/>
      <c r="D185" s="20"/>
      <c r="E185" s="66"/>
      <c r="F185" s="87" t="s">
        <v>83</v>
      </c>
      <c r="G185" s="67">
        <f>SUM(H185:I185)</f>
        <v>181000</v>
      </c>
      <c r="H185" s="20">
        <v>62000</v>
      </c>
      <c r="I185" s="66">
        <v>119000</v>
      </c>
      <c r="J185" s="20">
        <v>0</v>
      </c>
      <c r="K185" s="24">
        <v>0</v>
      </c>
    </row>
    <row r="186" spans="1:11" ht="13.5" thickBot="1">
      <c r="A186" s="119"/>
      <c r="B186" s="4"/>
      <c r="C186" s="6"/>
      <c r="D186" s="4"/>
      <c r="E186" s="4"/>
      <c r="F186" s="107"/>
      <c r="G186" s="7"/>
      <c r="H186" s="4"/>
      <c r="I186" s="4"/>
      <c r="J186" s="4"/>
      <c r="K186" s="4"/>
    </row>
    <row r="187" spans="1:11" s="2" customFormat="1" ht="12.75" customHeight="1">
      <c r="A187" s="577" t="s">
        <v>13</v>
      </c>
      <c r="B187" s="577" t="s">
        <v>63</v>
      </c>
      <c r="C187" s="491" t="s">
        <v>14</v>
      </c>
      <c r="D187" s="487">
        <v>2005</v>
      </c>
      <c r="E187" s="487">
        <v>2009</v>
      </c>
      <c r="F187" s="487"/>
      <c r="G187" s="489">
        <f>SUM(G189+G192+G195+G198+G201+G204)</f>
        <v>2224850</v>
      </c>
      <c r="H187" s="489">
        <f>SUM(H189+H192+H195+H198+H201+H204)</f>
        <v>109850</v>
      </c>
      <c r="I187" s="489">
        <f>SUM(I189+I192+I195+I198+I201+I204)</f>
        <v>59000</v>
      </c>
      <c r="J187" s="489">
        <f>SUM(J189+J192+J195+J198+J201+J204)</f>
        <v>464000</v>
      </c>
      <c r="K187" s="489">
        <f>SUM(K189+K192+K195+K198+K201+K204)</f>
        <v>1592000</v>
      </c>
    </row>
    <row r="188" spans="1:11" s="2" customFormat="1" ht="31.5" customHeight="1" thickBot="1">
      <c r="A188" s="578"/>
      <c r="B188" s="578"/>
      <c r="C188" s="492"/>
      <c r="D188" s="488"/>
      <c r="E188" s="488"/>
      <c r="F188" s="488"/>
      <c r="G188" s="490"/>
      <c r="H188" s="490"/>
      <c r="I188" s="490"/>
      <c r="J188" s="490"/>
      <c r="K188" s="490"/>
    </row>
    <row r="189" spans="1:11" ht="12.75" customHeight="1">
      <c r="A189" s="573" t="s">
        <v>8</v>
      </c>
      <c r="B189" s="574"/>
      <c r="C189" s="158" t="s">
        <v>87</v>
      </c>
      <c r="D189" s="23">
        <v>2005</v>
      </c>
      <c r="E189" s="23">
        <v>2009</v>
      </c>
      <c r="F189" s="108" t="s">
        <v>88</v>
      </c>
      <c r="G189" s="109">
        <f>SUM(H189:K189)</f>
        <v>549350</v>
      </c>
      <c r="H189" s="109">
        <f>SUM(H190:H191)</f>
        <v>50350</v>
      </c>
      <c r="I189" s="109">
        <f>SUM(I190:I191)</f>
        <v>5000</v>
      </c>
      <c r="J189" s="109">
        <f>SUM(J190:J191)</f>
        <v>245000</v>
      </c>
      <c r="K189" s="43">
        <f>SUM(K190:K191)</f>
        <v>249000</v>
      </c>
    </row>
    <row r="190" spans="1:11">
      <c r="A190" s="569"/>
      <c r="B190" s="570"/>
      <c r="C190" s="32" t="s">
        <v>89</v>
      </c>
      <c r="D190" s="13"/>
      <c r="E190" s="13"/>
      <c r="F190" s="4" t="s">
        <v>73</v>
      </c>
      <c r="G190" s="19">
        <f>SUM(H190:K190)</f>
        <v>125200</v>
      </c>
      <c r="H190" s="19">
        <v>50350</v>
      </c>
      <c r="I190" s="13">
        <v>5000</v>
      </c>
      <c r="J190" s="19">
        <v>32500</v>
      </c>
      <c r="K190" s="18">
        <v>37350</v>
      </c>
    </row>
    <row r="191" spans="1:11" ht="13.5" thickBot="1">
      <c r="A191" s="571"/>
      <c r="B191" s="572"/>
      <c r="C191" s="39"/>
      <c r="D191" s="20"/>
      <c r="E191" s="20"/>
      <c r="F191" s="66" t="s">
        <v>94</v>
      </c>
      <c r="G191" s="67">
        <f>SUM(H191:K191)</f>
        <v>424150</v>
      </c>
      <c r="H191" s="20">
        <v>0</v>
      </c>
      <c r="I191" s="20"/>
      <c r="J191" s="67">
        <v>212500</v>
      </c>
      <c r="K191" s="45">
        <v>211650</v>
      </c>
    </row>
    <row r="192" spans="1:11" ht="12.75" customHeight="1">
      <c r="A192" s="573" t="s">
        <v>9</v>
      </c>
      <c r="B192" s="574"/>
      <c r="C192" s="158" t="s">
        <v>87</v>
      </c>
      <c r="D192" s="108">
        <v>2006</v>
      </c>
      <c r="E192" s="23">
        <v>2009</v>
      </c>
      <c r="F192" s="108" t="s">
        <v>88</v>
      </c>
      <c r="G192" s="109">
        <f>SUM(H192:K192)</f>
        <v>393000</v>
      </c>
      <c r="H192" s="30">
        <f>SUM(H193:H194)</f>
        <v>18000</v>
      </c>
      <c r="I192" s="109">
        <f>SUM(I193:I194)</f>
        <v>1000</v>
      </c>
      <c r="J192" s="30">
        <f>SUM(J193:J194)</f>
        <v>0</v>
      </c>
      <c r="K192" s="109">
        <f>SUM(K193:K194)</f>
        <v>374000</v>
      </c>
    </row>
    <row r="193" spans="1:11">
      <c r="A193" s="569"/>
      <c r="B193" s="570"/>
      <c r="C193" s="32" t="s">
        <v>89</v>
      </c>
      <c r="D193" s="4"/>
      <c r="E193" s="13"/>
      <c r="F193" s="4" t="s">
        <v>73</v>
      </c>
      <c r="G193" s="19">
        <v>53000</v>
      </c>
      <c r="H193" s="7">
        <v>18000</v>
      </c>
      <c r="I193" s="19">
        <v>1000</v>
      </c>
      <c r="J193" s="7">
        <v>0</v>
      </c>
      <c r="K193" s="19">
        <v>34000</v>
      </c>
    </row>
    <row r="194" spans="1:11">
      <c r="A194" s="575"/>
      <c r="B194" s="576"/>
      <c r="C194" s="159"/>
      <c r="D194" s="110"/>
      <c r="E194" s="104"/>
      <c r="F194" s="110" t="s">
        <v>94</v>
      </c>
      <c r="G194" s="63">
        <f t="shared" ref="G194:G206" si="7">SUM(H194:K194)</f>
        <v>340000</v>
      </c>
      <c r="H194" s="110"/>
      <c r="I194" s="104"/>
      <c r="J194" s="110">
        <v>0</v>
      </c>
      <c r="K194" s="63">
        <v>340000</v>
      </c>
    </row>
    <row r="195" spans="1:11" ht="12.75" customHeight="1">
      <c r="A195" s="567" t="s">
        <v>10</v>
      </c>
      <c r="B195" s="568"/>
      <c r="C195" s="160" t="s">
        <v>87</v>
      </c>
      <c r="D195" s="112">
        <v>2006</v>
      </c>
      <c r="E195" s="111">
        <v>2009</v>
      </c>
      <c r="F195" s="112" t="s">
        <v>88</v>
      </c>
      <c r="G195" s="113">
        <f t="shared" si="7"/>
        <v>390000</v>
      </c>
      <c r="H195" s="120">
        <f>SUM(H196:H197)</f>
        <v>15000</v>
      </c>
      <c r="I195" s="113">
        <f>SUM(I196:I197)</f>
        <v>1000</v>
      </c>
      <c r="J195" s="120">
        <f>SUM(J196:J197)</f>
        <v>0</v>
      </c>
      <c r="K195" s="113">
        <f>SUM(K196:K197)</f>
        <v>374000</v>
      </c>
    </row>
    <row r="196" spans="1:11">
      <c r="A196" s="569"/>
      <c r="B196" s="570"/>
      <c r="C196" s="32" t="s">
        <v>89</v>
      </c>
      <c r="D196" s="4"/>
      <c r="E196" s="13"/>
      <c r="F196" s="4" t="s">
        <v>73</v>
      </c>
      <c r="G196" s="19">
        <f t="shared" si="7"/>
        <v>50000</v>
      </c>
      <c r="H196" s="4">
        <v>15000</v>
      </c>
      <c r="I196" s="19">
        <v>1000</v>
      </c>
      <c r="J196" s="4">
        <v>0</v>
      </c>
      <c r="K196" s="19">
        <v>34000</v>
      </c>
    </row>
    <row r="197" spans="1:11">
      <c r="A197" s="575"/>
      <c r="B197" s="576"/>
      <c r="C197" s="159"/>
      <c r="D197" s="110"/>
      <c r="E197" s="104"/>
      <c r="F197" s="110" t="s">
        <v>94</v>
      </c>
      <c r="G197" s="63">
        <f t="shared" si="7"/>
        <v>340000</v>
      </c>
      <c r="H197" s="110"/>
      <c r="I197" s="104"/>
      <c r="J197" s="110">
        <v>0</v>
      </c>
      <c r="K197" s="63">
        <v>340000</v>
      </c>
    </row>
    <row r="198" spans="1:11" ht="12.75" customHeight="1">
      <c r="A198" s="567" t="s">
        <v>11</v>
      </c>
      <c r="B198" s="568"/>
      <c r="C198" s="32" t="s">
        <v>87</v>
      </c>
      <c r="D198" s="4">
        <v>2006</v>
      </c>
      <c r="E198" s="13">
        <v>2009</v>
      </c>
      <c r="F198" s="4" t="s">
        <v>88</v>
      </c>
      <c r="G198" s="19">
        <f t="shared" si="7"/>
        <v>383500</v>
      </c>
      <c r="H198" s="7">
        <f>SUM(H199:H200)</f>
        <v>8500</v>
      </c>
      <c r="I198" s="19">
        <f>SUM(I199:I200)</f>
        <v>1000</v>
      </c>
      <c r="J198" s="7">
        <f>SUM(J199:J200)</f>
        <v>0</v>
      </c>
      <c r="K198" s="19">
        <f>SUM(K199:K200)</f>
        <v>374000</v>
      </c>
    </row>
    <row r="199" spans="1:11">
      <c r="A199" s="569"/>
      <c r="B199" s="570"/>
      <c r="C199" s="32" t="s">
        <v>89</v>
      </c>
      <c r="D199" s="4"/>
      <c r="E199" s="13"/>
      <c r="F199" s="4" t="s">
        <v>73</v>
      </c>
      <c r="G199" s="19">
        <f t="shared" si="7"/>
        <v>43500</v>
      </c>
      <c r="H199" s="4">
        <v>8500</v>
      </c>
      <c r="I199" s="19">
        <v>1000</v>
      </c>
      <c r="J199" s="4">
        <v>0</v>
      </c>
      <c r="K199" s="19">
        <v>34000</v>
      </c>
    </row>
    <row r="200" spans="1:11" ht="13.5" thickBot="1">
      <c r="A200" s="571"/>
      <c r="B200" s="572"/>
      <c r="C200" s="39"/>
      <c r="D200" s="66"/>
      <c r="E200" s="20"/>
      <c r="F200" s="66" t="s">
        <v>94</v>
      </c>
      <c r="G200" s="67">
        <f t="shared" si="7"/>
        <v>340000</v>
      </c>
      <c r="H200" s="66"/>
      <c r="I200" s="20"/>
      <c r="J200" s="66">
        <v>0</v>
      </c>
      <c r="K200" s="67">
        <v>340000</v>
      </c>
    </row>
    <row r="201" spans="1:11" ht="12.75" customHeight="1">
      <c r="A201" s="573" t="s">
        <v>12</v>
      </c>
      <c r="B201" s="574"/>
      <c r="C201" s="158" t="s">
        <v>87</v>
      </c>
      <c r="D201" s="108">
        <v>2005</v>
      </c>
      <c r="E201" s="23">
        <v>2009</v>
      </c>
      <c r="F201" s="108" t="s">
        <v>88</v>
      </c>
      <c r="G201" s="109">
        <f t="shared" si="7"/>
        <v>459000</v>
      </c>
      <c r="H201" s="30">
        <f>SUM(H202:H203)</f>
        <v>18000</v>
      </c>
      <c r="I201" s="109">
        <f>SUM(I202:I203)</f>
        <v>1000</v>
      </c>
      <c r="J201" s="30">
        <f>SUM(J202:J203)</f>
        <v>219000</v>
      </c>
      <c r="K201" s="109">
        <f>SUM(K202:K203)</f>
        <v>221000</v>
      </c>
    </row>
    <row r="202" spans="1:11">
      <c r="A202" s="569"/>
      <c r="B202" s="570"/>
      <c r="C202" s="32" t="s">
        <v>89</v>
      </c>
      <c r="D202" s="4"/>
      <c r="E202" s="13"/>
      <c r="F202" s="4" t="s">
        <v>73</v>
      </c>
      <c r="G202" s="19">
        <f t="shared" si="7"/>
        <v>84150</v>
      </c>
      <c r="H202" s="7">
        <v>18000</v>
      </c>
      <c r="I202" s="13">
        <v>1000</v>
      </c>
      <c r="J202" s="7">
        <v>32000</v>
      </c>
      <c r="K202" s="19">
        <v>33150</v>
      </c>
    </row>
    <row r="203" spans="1:11" ht="24.75" customHeight="1">
      <c r="A203" s="575"/>
      <c r="B203" s="576"/>
      <c r="C203" s="159"/>
      <c r="D203" s="110"/>
      <c r="E203" s="104"/>
      <c r="F203" s="110" t="s">
        <v>94</v>
      </c>
      <c r="G203" s="63">
        <f t="shared" si="7"/>
        <v>374850</v>
      </c>
      <c r="H203" s="110">
        <v>0</v>
      </c>
      <c r="I203" s="104"/>
      <c r="J203" s="85">
        <v>187000</v>
      </c>
      <c r="K203" s="63">
        <v>187850</v>
      </c>
    </row>
    <row r="204" spans="1:11" ht="12.75" customHeight="1">
      <c r="A204" s="567" t="s">
        <v>15</v>
      </c>
      <c r="B204" s="568"/>
      <c r="C204" s="32" t="s">
        <v>87</v>
      </c>
      <c r="D204" s="4">
        <v>2007</v>
      </c>
      <c r="E204" s="13">
        <v>2007</v>
      </c>
      <c r="F204" s="4" t="s">
        <v>88</v>
      </c>
      <c r="G204" s="13">
        <f t="shared" si="7"/>
        <v>50000</v>
      </c>
      <c r="H204" s="4">
        <f>SUM(H205:H206)</f>
        <v>0</v>
      </c>
      <c r="I204" s="13">
        <f>SUM(I205:I206)</f>
        <v>50000</v>
      </c>
      <c r="J204" s="4">
        <f>SUM(J205:J206)</f>
        <v>0</v>
      </c>
      <c r="K204" s="13">
        <f>SUM(K205:K206)</f>
        <v>0</v>
      </c>
    </row>
    <row r="205" spans="1:11">
      <c r="A205" s="569"/>
      <c r="B205" s="570"/>
      <c r="C205" s="32" t="s">
        <v>89</v>
      </c>
      <c r="D205" s="4"/>
      <c r="E205" s="13"/>
      <c r="F205" s="4" t="s">
        <v>73</v>
      </c>
      <c r="G205" s="13">
        <f t="shared" si="7"/>
        <v>10000</v>
      </c>
      <c r="H205" s="4">
        <v>0</v>
      </c>
      <c r="I205" s="13">
        <v>10000</v>
      </c>
      <c r="J205" s="4"/>
      <c r="K205" s="13"/>
    </row>
    <row r="206" spans="1:11" ht="13.5" thickBot="1">
      <c r="A206" s="571"/>
      <c r="B206" s="572"/>
      <c r="C206" s="39"/>
      <c r="D206" s="66"/>
      <c r="E206" s="20"/>
      <c r="F206" s="66" t="s">
        <v>62</v>
      </c>
      <c r="G206" s="20">
        <f t="shared" si="7"/>
        <v>40000</v>
      </c>
      <c r="H206" s="66">
        <v>0</v>
      </c>
      <c r="I206" s="20">
        <v>40000</v>
      </c>
      <c r="J206" s="66"/>
      <c r="K206" s="20"/>
    </row>
    <row r="223" spans="8:8">
      <c r="H223" s="33" t="s">
        <v>77</v>
      </c>
    </row>
    <row r="224" spans="8:8">
      <c r="H224" s="33" t="s">
        <v>78</v>
      </c>
    </row>
    <row r="225" spans="8:8">
      <c r="H225" s="33"/>
    </row>
    <row r="226" spans="8:8">
      <c r="H226" s="33"/>
    </row>
    <row r="227" spans="8:8">
      <c r="H227" s="1" t="s">
        <v>79</v>
      </c>
    </row>
  </sheetData>
  <mergeCells count="138">
    <mergeCell ref="F187:F188"/>
    <mergeCell ref="G187:G188"/>
    <mergeCell ref="D187:D188"/>
    <mergeCell ref="E187:E188"/>
    <mergeCell ref="C187:C188"/>
    <mergeCell ref="A88:B91"/>
    <mergeCell ref="A82:B85"/>
    <mergeCell ref="D82:D85"/>
    <mergeCell ref="A72:B74"/>
    <mergeCell ref="C72:C74"/>
    <mergeCell ref="C75:C78"/>
    <mergeCell ref="D72:D74"/>
    <mergeCell ref="A75:B78"/>
    <mergeCell ref="A79:B81"/>
    <mergeCell ref="C79:C81"/>
    <mergeCell ref="G174:G175"/>
    <mergeCell ref="E152:E155"/>
    <mergeCell ref="F152:F155"/>
    <mergeCell ref="G152:G155"/>
    <mergeCell ref="D75:D78"/>
    <mergeCell ref="E82:E85"/>
    <mergeCell ref="D92:D94"/>
    <mergeCell ref="C152:C155"/>
    <mergeCell ref="F174:F175"/>
    <mergeCell ref="A182:B185"/>
    <mergeCell ref="D68:E69"/>
    <mergeCell ref="D53:D55"/>
    <mergeCell ref="D79:D81"/>
    <mergeCell ref="A53:B55"/>
    <mergeCell ref="E72:E74"/>
    <mergeCell ref="B87:C87"/>
    <mergeCell ref="C82:C85"/>
    <mergeCell ref="A180:B181"/>
    <mergeCell ref="E79:E81"/>
    <mergeCell ref="D88:D91"/>
    <mergeCell ref="C174:C175"/>
    <mergeCell ref="E88:E91"/>
    <mergeCell ref="C47:C50"/>
    <mergeCell ref="C148:C151"/>
    <mergeCell ref="C53:C55"/>
    <mergeCell ref="C68:C69"/>
    <mergeCell ref="C12:C16"/>
    <mergeCell ref="E174:E175"/>
    <mergeCell ref="D174:D175"/>
    <mergeCell ref="E43:E46"/>
    <mergeCell ref="B52:C52"/>
    <mergeCell ref="H8:K8"/>
    <mergeCell ref="G8:G9"/>
    <mergeCell ref="E56:E59"/>
    <mergeCell ref="D36:E37"/>
    <mergeCell ref="D56:D59"/>
    <mergeCell ref="E40:E42"/>
    <mergeCell ref="D47:D50"/>
    <mergeCell ref="D40:D42"/>
    <mergeCell ref="E53:E55"/>
    <mergeCell ref="F8:F9"/>
    <mergeCell ref="H36:K36"/>
    <mergeCell ref="G36:G37"/>
    <mergeCell ref="F36:F37"/>
    <mergeCell ref="D12:D16"/>
    <mergeCell ref="K174:K175"/>
    <mergeCell ref="J174:J175"/>
    <mergeCell ref="H174:H175"/>
    <mergeCell ref="J152:J155"/>
    <mergeCell ref="K152:K155"/>
    <mergeCell ref="H152:H155"/>
    <mergeCell ref="I152:I155"/>
    <mergeCell ref="I174:I175"/>
    <mergeCell ref="I187:I188"/>
    <mergeCell ref="J187:J188"/>
    <mergeCell ref="K187:K188"/>
    <mergeCell ref="H187:H188"/>
    <mergeCell ref="A204:B206"/>
    <mergeCell ref="A192:B194"/>
    <mergeCell ref="A195:B197"/>
    <mergeCell ref="A198:B200"/>
    <mergeCell ref="A201:B203"/>
    <mergeCell ref="A189:B191"/>
    <mergeCell ref="A187:A188"/>
    <mergeCell ref="B187:B188"/>
    <mergeCell ref="E12:E16"/>
    <mergeCell ref="D28:D32"/>
    <mergeCell ref="E22:E27"/>
    <mergeCell ref="C22:C27"/>
    <mergeCell ref="C40:C42"/>
    <mergeCell ref="A176:B179"/>
    <mergeCell ref="A165:B168"/>
    <mergeCell ref="A174:A175"/>
    <mergeCell ref="B174:B175"/>
    <mergeCell ref="A36:A37"/>
    <mergeCell ref="B36:B37"/>
    <mergeCell ref="C36:C37"/>
    <mergeCell ref="C56:C59"/>
    <mergeCell ref="C43:C46"/>
    <mergeCell ref="D43:D46"/>
    <mergeCell ref="D152:D155"/>
    <mergeCell ref="C1:F1"/>
    <mergeCell ref="C2:F2"/>
    <mergeCell ref="C3:F3"/>
    <mergeCell ref="E28:E32"/>
    <mergeCell ref="D22:D27"/>
    <mergeCell ref="D8:E9"/>
    <mergeCell ref="B11:C11"/>
    <mergeCell ref="A22:B27"/>
    <mergeCell ref="B8:B9"/>
    <mergeCell ref="A17:B21"/>
    <mergeCell ref="A8:A9"/>
    <mergeCell ref="C8:C9"/>
    <mergeCell ref="C28:C32"/>
    <mergeCell ref="A28:B32"/>
    <mergeCell ref="A12:B16"/>
    <mergeCell ref="C17:C21"/>
    <mergeCell ref="D17:D21"/>
    <mergeCell ref="E17:E21"/>
    <mergeCell ref="P39:S39"/>
    <mergeCell ref="A161:B164"/>
    <mergeCell ref="A152:A155"/>
    <mergeCell ref="A156:B156"/>
    <mergeCell ref="A157:B160"/>
    <mergeCell ref="B152:B155"/>
    <mergeCell ref="G98:H98"/>
    <mergeCell ref="G68:G69"/>
    <mergeCell ref="H68:K68"/>
    <mergeCell ref="F68:F69"/>
    <mergeCell ref="A43:B46"/>
    <mergeCell ref="A40:B42"/>
    <mergeCell ref="B39:C39"/>
    <mergeCell ref="E75:E78"/>
    <mergeCell ref="E47:E50"/>
    <mergeCell ref="E92:E94"/>
    <mergeCell ref="C88:C91"/>
    <mergeCell ref="B71:C71"/>
    <mergeCell ref="A92:B94"/>
    <mergeCell ref="C92:C94"/>
    <mergeCell ref="A47:B50"/>
    <mergeCell ref="A68:A69"/>
    <mergeCell ref="B68:B69"/>
    <mergeCell ref="A56:B59"/>
  </mergeCells>
  <phoneticPr fontId="9" type="noConversion"/>
  <pageMargins left="0.78740157480314965" right="0.19685039370078741" top="0.59055118110236227" bottom="0.59055118110236227" header="0.51181102362204722" footer="0.51181102362204722"/>
  <pageSetup paperSize="9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program (2)</vt:lpstr>
      <vt:lpstr>inwestycje (2)</vt:lpstr>
      <vt:lpstr>program</vt:lpstr>
      <vt:lpstr>'inwestycje (2)'!Obszar_wydruku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Klasyfikacja rozdziaĹa budĹĽetowa\5.html Klasyfikacja rozdziaĹ‚Ăłw</dc:title>
  <dc:creator>Iwona Dudziak</dc:creator>
  <cp:lastModifiedBy>jkubiak</cp:lastModifiedBy>
  <cp:lastPrinted>2013-03-26T15:50:21Z</cp:lastPrinted>
  <dcterms:created xsi:type="dcterms:W3CDTF">2002-10-31T12:40:59Z</dcterms:created>
  <dcterms:modified xsi:type="dcterms:W3CDTF">2013-03-26T15:50:23Z</dcterms:modified>
</cp:coreProperties>
</file>